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6915"/>
  </bookViews>
  <sheets>
    <sheet name="listado_beneficiarios CDHV" sheetId="1" r:id="rId1"/>
    <sheet name="GAST JUL DIC" sheetId="3" r:id="rId2"/>
  </sheets>
  <externalReferences>
    <externalReference r:id="rId3"/>
  </externalReferences>
  <definedNames>
    <definedName name="_xlnm.Print_Area" localSheetId="0">'listado_beneficiarios CDHV'!$A$13:$AR$105</definedName>
  </definedNames>
  <calcPr calcId="145621"/>
</workbook>
</file>

<file path=xl/calcChain.xml><?xml version="1.0" encoding="utf-8"?>
<calcChain xmlns="http://schemas.openxmlformats.org/spreadsheetml/2006/main">
  <c r="AA104" i="1" l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5" i="1"/>
  <c r="AA84" i="1"/>
  <c r="AA83" i="1"/>
  <c r="AA82" i="1"/>
  <c r="AA81" i="1"/>
  <c r="AA79" i="1"/>
  <c r="AA78" i="1"/>
  <c r="AA77" i="1"/>
  <c r="AA76" i="1"/>
  <c r="AA75" i="1"/>
  <c r="AA73" i="1"/>
  <c r="AA72" i="1"/>
  <c r="AA71" i="1"/>
  <c r="AA70" i="1"/>
  <c r="AA69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19" i="1"/>
  <c r="AA18" i="1"/>
  <c r="AA17" i="1"/>
  <c r="AA16" i="1"/>
  <c r="P103" i="1"/>
  <c r="N103" i="1"/>
  <c r="L103" i="1"/>
  <c r="J103" i="1"/>
  <c r="F103" i="1"/>
  <c r="D103" i="1"/>
  <c r="N102" i="1"/>
  <c r="L102" i="1"/>
  <c r="J102" i="1"/>
  <c r="H102" i="1"/>
  <c r="D102" i="1"/>
  <c r="P101" i="1"/>
  <c r="N101" i="1"/>
  <c r="L101" i="1"/>
  <c r="J101" i="1"/>
  <c r="H101" i="1"/>
  <c r="F101" i="1"/>
  <c r="D101" i="1"/>
  <c r="P100" i="1"/>
  <c r="N100" i="1"/>
  <c r="L100" i="1"/>
  <c r="J100" i="1"/>
  <c r="H100" i="1"/>
  <c r="F100" i="1"/>
  <c r="D100" i="1"/>
  <c r="N99" i="1"/>
  <c r="H99" i="1"/>
  <c r="J98" i="1"/>
  <c r="F98" i="1"/>
  <c r="D98" i="1"/>
  <c r="J97" i="1"/>
  <c r="F97" i="1"/>
  <c r="P96" i="1"/>
  <c r="L96" i="1"/>
  <c r="J96" i="1"/>
  <c r="H96" i="1"/>
  <c r="F96" i="1"/>
  <c r="D96" i="1"/>
  <c r="P95" i="1"/>
  <c r="J95" i="1"/>
  <c r="F95" i="1"/>
  <c r="D95" i="1"/>
  <c r="P94" i="1"/>
  <c r="N94" i="1"/>
  <c r="L94" i="1"/>
  <c r="J94" i="1"/>
  <c r="F94" i="1"/>
  <c r="P93" i="1"/>
  <c r="N93" i="1"/>
  <c r="L93" i="1"/>
  <c r="J93" i="1"/>
  <c r="H93" i="1"/>
  <c r="F93" i="1"/>
  <c r="D93" i="1"/>
  <c r="P92" i="1"/>
  <c r="N92" i="1"/>
  <c r="L92" i="1"/>
  <c r="H92" i="1"/>
  <c r="F92" i="1"/>
  <c r="D92" i="1"/>
  <c r="P90" i="1"/>
  <c r="N90" i="1"/>
  <c r="L90" i="1"/>
  <c r="J90" i="1"/>
  <c r="H90" i="1"/>
  <c r="F90" i="1"/>
  <c r="D90" i="1"/>
  <c r="P89" i="1"/>
  <c r="N89" i="1"/>
  <c r="J89" i="1"/>
  <c r="F89" i="1"/>
  <c r="D89" i="1"/>
  <c r="J88" i="1"/>
  <c r="F88" i="1"/>
  <c r="D88" i="1"/>
  <c r="P87" i="1"/>
  <c r="N87" i="1"/>
  <c r="L87" i="1"/>
  <c r="J87" i="1"/>
  <c r="H87" i="1"/>
  <c r="F87" i="1"/>
  <c r="D87" i="1"/>
  <c r="L86" i="1"/>
  <c r="H86" i="1"/>
  <c r="P85" i="1"/>
  <c r="N85" i="1"/>
  <c r="L85" i="1"/>
  <c r="J85" i="1"/>
  <c r="H85" i="1"/>
  <c r="F85" i="1"/>
  <c r="D85" i="1"/>
  <c r="P84" i="1"/>
  <c r="N84" i="1"/>
  <c r="L84" i="1"/>
  <c r="J84" i="1"/>
  <c r="H84" i="1"/>
  <c r="F84" i="1"/>
  <c r="D84" i="1"/>
  <c r="N83" i="1"/>
  <c r="J83" i="1"/>
  <c r="H83" i="1"/>
  <c r="F83" i="1"/>
  <c r="P82" i="1"/>
  <c r="N82" i="1"/>
  <c r="L82" i="1"/>
  <c r="J82" i="1"/>
  <c r="H82" i="1"/>
  <c r="F82" i="1"/>
  <c r="D82" i="1"/>
  <c r="P81" i="1"/>
  <c r="N81" i="1"/>
  <c r="H81" i="1"/>
  <c r="F80" i="1"/>
  <c r="D80" i="1"/>
  <c r="H79" i="1"/>
  <c r="L78" i="1"/>
  <c r="D78" i="1"/>
  <c r="P77" i="1"/>
  <c r="N77" i="1"/>
  <c r="L77" i="1"/>
  <c r="J77" i="1"/>
  <c r="H77" i="1"/>
  <c r="F77" i="1"/>
  <c r="D77" i="1"/>
  <c r="N76" i="1"/>
  <c r="L76" i="1"/>
  <c r="J76" i="1"/>
  <c r="D76" i="1"/>
  <c r="N75" i="1"/>
  <c r="L75" i="1"/>
  <c r="J75" i="1"/>
  <c r="H75" i="1"/>
  <c r="D75" i="1"/>
  <c r="P73" i="1"/>
  <c r="N73" i="1"/>
  <c r="L73" i="1"/>
  <c r="J73" i="1"/>
  <c r="H73" i="1"/>
  <c r="F73" i="1"/>
  <c r="D73" i="1"/>
  <c r="P72" i="1"/>
  <c r="N72" i="1"/>
  <c r="L72" i="1"/>
  <c r="J72" i="1"/>
  <c r="H72" i="1"/>
  <c r="F72" i="1"/>
  <c r="D72" i="1"/>
  <c r="P71" i="1"/>
  <c r="N71" i="1"/>
  <c r="L71" i="1"/>
  <c r="J71" i="1"/>
  <c r="F71" i="1"/>
  <c r="D71" i="1"/>
  <c r="P70" i="1"/>
  <c r="N70" i="1"/>
  <c r="L70" i="1"/>
  <c r="J70" i="1"/>
  <c r="H70" i="1"/>
  <c r="F70" i="1"/>
  <c r="J69" i="1"/>
  <c r="F69" i="1"/>
  <c r="D69" i="1"/>
  <c r="L68" i="1"/>
  <c r="J68" i="1"/>
  <c r="H68" i="1"/>
  <c r="F68" i="1"/>
  <c r="D68" i="1"/>
  <c r="P67" i="1"/>
  <c r="N67" i="1"/>
  <c r="L67" i="1"/>
  <c r="J67" i="1"/>
  <c r="H67" i="1"/>
  <c r="F67" i="1"/>
  <c r="D67" i="1"/>
  <c r="P66" i="1"/>
  <c r="N66" i="1"/>
  <c r="J66" i="1"/>
  <c r="H66" i="1"/>
  <c r="F66" i="1"/>
  <c r="D66" i="1"/>
  <c r="L65" i="1"/>
  <c r="J65" i="1"/>
  <c r="H65" i="1"/>
  <c r="N64" i="1"/>
  <c r="L64" i="1"/>
  <c r="J64" i="1"/>
  <c r="D64" i="1"/>
  <c r="P63" i="1"/>
  <c r="N63" i="1"/>
  <c r="L63" i="1"/>
  <c r="J63" i="1"/>
  <c r="H63" i="1"/>
  <c r="F63" i="1"/>
  <c r="D63" i="1"/>
  <c r="N62" i="1"/>
  <c r="H62" i="1"/>
  <c r="P61" i="1"/>
  <c r="N61" i="1"/>
  <c r="L61" i="1"/>
  <c r="J61" i="1"/>
  <c r="H61" i="1"/>
  <c r="D61" i="1"/>
  <c r="P60" i="1"/>
  <c r="N60" i="1"/>
  <c r="L60" i="1"/>
  <c r="J60" i="1"/>
  <c r="H60" i="1"/>
  <c r="F60" i="1"/>
  <c r="D60" i="1"/>
  <c r="P58" i="1"/>
  <c r="N58" i="1"/>
  <c r="L58" i="1"/>
  <c r="J58" i="1"/>
  <c r="H58" i="1"/>
  <c r="F58" i="1"/>
  <c r="D58" i="1"/>
  <c r="N57" i="1"/>
  <c r="L57" i="1"/>
  <c r="J57" i="1"/>
  <c r="H57" i="1"/>
  <c r="F57" i="1"/>
  <c r="D57" i="1"/>
  <c r="D56" i="1"/>
  <c r="P55" i="1"/>
  <c r="N55" i="1"/>
  <c r="J55" i="1"/>
  <c r="H55" i="1"/>
  <c r="D55" i="1"/>
  <c r="P54" i="1"/>
  <c r="L54" i="1"/>
  <c r="H54" i="1"/>
  <c r="F54" i="1"/>
  <c r="D54" i="1"/>
  <c r="P53" i="1"/>
  <c r="N53" i="1"/>
  <c r="L53" i="1"/>
  <c r="J53" i="1"/>
  <c r="H53" i="1"/>
  <c r="F53" i="1"/>
  <c r="D53" i="1"/>
  <c r="P52" i="1"/>
  <c r="N52" i="1"/>
  <c r="J52" i="1"/>
  <c r="H52" i="1"/>
  <c r="F52" i="1"/>
  <c r="D52" i="1"/>
  <c r="P51" i="1"/>
  <c r="N51" i="1"/>
  <c r="L51" i="1"/>
  <c r="J51" i="1"/>
  <c r="H51" i="1"/>
  <c r="F51" i="1"/>
  <c r="D51" i="1"/>
  <c r="J50" i="1"/>
  <c r="H50" i="1"/>
  <c r="D50" i="1"/>
  <c r="P49" i="1"/>
  <c r="N49" i="1"/>
  <c r="J49" i="1"/>
  <c r="H49" i="1"/>
  <c r="F49" i="1"/>
  <c r="D49" i="1"/>
  <c r="J48" i="1"/>
  <c r="D48" i="1"/>
  <c r="P47" i="1"/>
  <c r="N47" i="1"/>
  <c r="L47" i="1"/>
  <c r="J47" i="1"/>
  <c r="H47" i="1"/>
  <c r="F47" i="1"/>
  <c r="D47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J44" i="1"/>
  <c r="H44" i="1"/>
  <c r="N43" i="1"/>
  <c r="J43" i="1"/>
  <c r="H43" i="1"/>
  <c r="D43" i="1"/>
  <c r="N42" i="1"/>
  <c r="L42" i="1"/>
  <c r="J42" i="1"/>
  <c r="H42" i="1"/>
  <c r="F42" i="1"/>
  <c r="P41" i="1"/>
  <c r="N41" i="1"/>
  <c r="L41" i="1"/>
  <c r="J41" i="1"/>
  <c r="H41" i="1"/>
  <c r="F41" i="1"/>
  <c r="D41" i="1"/>
  <c r="J40" i="1"/>
  <c r="P39" i="1"/>
  <c r="N39" i="1"/>
  <c r="L39" i="1"/>
  <c r="J39" i="1"/>
  <c r="F39" i="1"/>
  <c r="P38" i="1"/>
  <c r="N38" i="1"/>
  <c r="J38" i="1"/>
  <c r="F38" i="1"/>
  <c r="D38" i="1"/>
  <c r="P37" i="1"/>
  <c r="N37" i="1"/>
  <c r="F37" i="1"/>
  <c r="D37" i="1"/>
  <c r="N36" i="1"/>
  <c r="J36" i="1"/>
  <c r="H36" i="1"/>
  <c r="F36" i="1"/>
  <c r="D36" i="1"/>
  <c r="N35" i="1"/>
  <c r="L35" i="1"/>
  <c r="J35" i="1"/>
  <c r="D35" i="1"/>
  <c r="N34" i="1"/>
  <c r="J34" i="1"/>
  <c r="F34" i="1"/>
  <c r="D34" i="1"/>
  <c r="P33" i="1"/>
  <c r="N33" i="1"/>
  <c r="J33" i="1"/>
  <c r="F33" i="1"/>
  <c r="P32" i="1"/>
  <c r="J32" i="1"/>
  <c r="D32" i="1"/>
  <c r="H31" i="1"/>
  <c r="F31" i="1"/>
  <c r="P30" i="1"/>
  <c r="N30" i="1"/>
  <c r="L30" i="1"/>
  <c r="J30" i="1"/>
  <c r="H30" i="1"/>
  <c r="F30" i="1"/>
  <c r="J29" i="1"/>
  <c r="H29" i="1"/>
  <c r="F29" i="1"/>
  <c r="D29" i="1"/>
  <c r="J28" i="1"/>
  <c r="D28" i="1"/>
  <c r="N27" i="1"/>
  <c r="L27" i="1"/>
  <c r="J27" i="1"/>
  <c r="H27" i="1"/>
  <c r="F27" i="1"/>
  <c r="D27" i="1"/>
  <c r="P26" i="1"/>
  <c r="N26" i="1"/>
  <c r="N25" i="1"/>
  <c r="L25" i="1"/>
  <c r="J25" i="1"/>
  <c r="H25" i="1"/>
  <c r="F25" i="1"/>
  <c r="D25" i="1"/>
  <c r="H24" i="1"/>
  <c r="N23" i="1"/>
  <c r="L23" i="1"/>
  <c r="J23" i="1"/>
  <c r="H23" i="1"/>
  <c r="H22" i="1"/>
  <c r="L21" i="1"/>
  <c r="J21" i="1"/>
  <c r="H21" i="1"/>
  <c r="D21" i="1"/>
  <c r="N20" i="1"/>
  <c r="L20" i="1"/>
  <c r="J20" i="1"/>
  <c r="H20" i="1"/>
  <c r="F20" i="1"/>
  <c r="D20" i="1"/>
  <c r="L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F17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AA15" i="1"/>
  <c r="X104" i="1"/>
  <c r="Y104" i="1"/>
  <c r="I124" i="3"/>
  <c r="Q114" i="3"/>
  <c r="P109" i="3"/>
  <c r="F102" i="3"/>
  <c r="F101" i="3"/>
  <c r="Q98" i="3"/>
  <c r="F96" i="3"/>
  <c r="P94" i="3"/>
  <c r="F91" i="3"/>
  <c r="P89" i="3"/>
  <c r="F86" i="3"/>
  <c r="G86" i="3" s="1"/>
  <c r="P85" i="3"/>
  <c r="F82" i="3"/>
  <c r="P81" i="3"/>
  <c r="Q81" i="3" s="1"/>
  <c r="F81" i="3"/>
  <c r="P77" i="3"/>
  <c r="F77" i="3"/>
  <c r="P76" i="3"/>
  <c r="F73" i="3"/>
  <c r="P71" i="3"/>
  <c r="F69" i="3"/>
  <c r="G69" i="3" s="1"/>
  <c r="P67" i="3"/>
  <c r="F65" i="3"/>
  <c r="F64" i="3"/>
  <c r="Q63" i="3"/>
  <c r="P63" i="3"/>
  <c r="P62" i="3"/>
  <c r="F61" i="3"/>
  <c r="P57" i="3"/>
  <c r="F57" i="3"/>
  <c r="F53" i="3"/>
  <c r="G53" i="3" s="1"/>
  <c r="P52" i="3"/>
  <c r="F52" i="3"/>
  <c r="F48" i="3"/>
  <c r="P47" i="3"/>
  <c r="Q42" i="3" s="1"/>
  <c r="F43" i="3"/>
  <c r="P42" i="3"/>
  <c r="P41" i="3"/>
  <c r="F39" i="3"/>
  <c r="P37" i="3"/>
  <c r="F34" i="3"/>
  <c r="G34" i="3" s="1"/>
  <c r="P33" i="3"/>
  <c r="F33" i="3"/>
  <c r="P30" i="3"/>
  <c r="F29" i="3"/>
  <c r="Q26" i="3"/>
  <c r="P26" i="3"/>
  <c r="F25" i="3"/>
  <c r="P23" i="3"/>
  <c r="F22" i="3"/>
  <c r="P20" i="3"/>
  <c r="F18" i="3"/>
  <c r="G18" i="3" s="1"/>
  <c r="F17" i="3"/>
  <c r="P15" i="3"/>
  <c r="F15" i="3"/>
  <c r="F12" i="3"/>
  <c r="P11" i="3"/>
  <c r="F9" i="3"/>
  <c r="P6" i="3"/>
  <c r="Q6" i="3" s="1"/>
  <c r="G6" i="3"/>
  <c r="F6" i="3"/>
  <c r="G107" i="3" l="1"/>
  <c r="Q115" i="3"/>
  <c r="B104" i="1"/>
  <c r="C104" i="1"/>
  <c r="E104" i="1"/>
  <c r="G104" i="1"/>
  <c r="I104" i="1"/>
  <c r="K104" i="1"/>
  <c r="M104" i="1"/>
  <c r="O104" i="1"/>
  <c r="Q104" i="1"/>
  <c r="R104" i="1"/>
  <c r="S104" i="1"/>
  <c r="T104" i="1"/>
  <c r="U104" i="1"/>
  <c r="V104" i="1"/>
  <c r="W104" i="1"/>
  <c r="Z104" i="1"/>
  <c r="N104" i="1"/>
  <c r="F104" i="1"/>
  <c r="P104" i="1"/>
  <c r="H104" i="1"/>
  <c r="L104" i="1"/>
  <c r="J104" i="1"/>
  <c r="D104" i="1"/>
  <c r="Q117" i="3" l="1"/>
  <c r="Q121" i="3" l="1"/>
  <c r="Q126" i="3"/>
  <c r="Q128" i="3" s="1"/>
  <c r="AB98" i="1"/>
  <c r="AB99" i="1"/>
  <c r="AB100" i="1"/>
  <c r="AB101" i="1"/>
  <c r="AB102" i="1"/>
  <c r="AB103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15" i="1"/>
  <c r="AB104" i="1" l="1"/>
  <c r="AC104" i="1" s="1"/>
</calcChain>
</file>

<file path=xl/comments1.xml><?xml version="1.0" encoding="utf-8"?>
<comments xmlns="http://schemas.openxmlformats.org/spreadsheetml/2006/main">
  <authors>
    <author>Susana Fabian</author>
    <author>Alejandro Quintanilla</author>
  </authors>
  <commentList>
    <comment ref="AP16" authorId="0">
      <text>
        <r>
          <rPr>
            <b/>
            <sz val="9"/>
            <color indexed="81"/>
            <rFont val="Tahoma"/>
            <family val="2"/>
          </rPr>
          <t>Susana Fabian:</t>
        </r>
        <r>
          <rPr>
            <sz val="9"/>
            <color indexed="81"/>
            <rFont val="Tahoma"/>
            <family val="2"/>
          </rPr>
          <t xml:space="preserve">
EN ESTE MES 12 DIAS SE LES OTORGARA EL ALIMENTO Y DEBIDO AL CIERRE DE AÑO Y CONFORME A LOS ANTECEDENTES DE AÑOS ANTERIORES SE TOMA UN APROX. DE 70 RACIONES POR DIA</t>
        </r>
      </text>
    </comment>
    <comment ref="T2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V2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X2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Z2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N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R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T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V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Z68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H74" authorId="1">
      <text>
        <r>
          <rPr>
            <b/>
            <sz val="9"/>
            <color indexed="81"/>
            <rFont val="Tahoma"/>
            <family val="2"/>
          </rPr>
          <t>PERMISO</t>
        </r>
      </text>
    </comment>
    <comment ref="L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N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P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R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T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V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X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Z74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H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J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L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N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P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R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T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V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X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Z80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P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R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T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V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X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  <comment ref="Z86" authorId="1">
      <text>
        <r>
          <rPr>
            <b/>
            <sz val="9"/>
            <color indexed="81"/>
            <rFont val="Tahoma"/>
            <family val="2"/>
          </rPr>
          <t>BAJA</t>
        </r>
      </text>
    </comment>
  </commentList>
</comments>
</file>

<file path=xl/comments2.xml><?xml version="1.0" encoding="utf-8"?>
<comments xmlns="http://schemas.openxmlformats.org/spreadsheetml/2006/main">
  <authors>
    <author>Olivier Escalante</author>
  </authors>
  <commentList>
    <comment ref="O73" authorId="0">
      <text>
        <r>
          <rPr>
            <b/>
            <sz val="9"/>
            <color indexed="81"/>
            <rFont val="Tahoma"/>
            <family val="2"/>
          </rPr>
          <t>TALLERES PROTEGIDOS:
ESTA PROGRAMACIÓN DE CARNE FUE FACTURADA DE LAS SEMANAS DEL 20 AL 31 DE OCTUBRE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1" authorId="0">
      <text>
        <r>
          <rPr>
            <b/>
            <sz val="9"/>
            <color indexed="81"/>
            <rFont val="Tahoma"/>
            <family val="2"/>
          </rPr>
          <t>TALLERES PROTEGIDOS: ESTA FACTURA ABARCA EL GLOBAL DEL 17-11-2014 AL 15-12-2014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<sst xmlns="http://schemas.openxmlformats.org/spreadsheetml/2006/main" count="207" uniqueCount="80">
  <si>
    <t>No.  
Beneficiario</t>
  </si>
  <si>
    <t>Observaciones</t>
  </si>
  <si>
    <t>Se dio de baja en el mes de Julio</t>
  </si>
  <si>
    <t>Se dio de baja en el mes de Octubre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</si>
  <si>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</si>
  <si>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</si>
  <si>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</si>
  <si>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</si>
  <si>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</si>
  <si>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</si>
  <si>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</si>
  <si>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</si>
  <si>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</si>
  <si>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FACTURAS 2014</t>
  </si>
  <si>
    <t xml:space="preserve">MES </t>
  </si>
  <si>
    <t xml:space="preserve">DEPARTAMENTO </t>
  </si>
  <si>
    <t>FECHA</t>
  </si>
  <si>
    <t xml:space="preserve">FACTURA </t>
  </si>
  <si>
    <t>MONTO</t>
  </si>
  <si>
    <t>total por proveedor</t>
  </si>
  <si>
    <t xml:space="preserve">TOTAL MENSUAL </t>
  </si>
  <si>
    <t>PEDIDO</t>
  </si>
  <si>
    <t>FECHA DE FACTURACION</t>
  </si>
  <si>
    <t xml:space="preserve">ENERO </t>
  </si>
  <si>
    <t>Frutas y Verduras</t>
  </si>
  <si>
    <t>Cremeria</t>
  </si>
  <si>
    <t xml:space="preserve">Carnes </t>
  </si>
  <si>
    <t>Tortillas</t>
  </si>
  <si>
    <t>Abarrotes</t>
  </si>
  <si>
    <t>FE16685</t>
  </si>
  <si>
    <t>FE19806</t>
  </si>
  <si>
    <t>FE19809</t>
  </si>
  <si>
    <t>vacaciones</t>
  </si>
  <si>
    <t>FE16826</t>
  </si>
  <si>
    <t>SEPTIEMBRE</t>
  </si>
  <si>
    <t>FE17349</t>
  </si>
  <si>
    <t>FE18748</t>
  </si>
  <si>
    <t>FE18929</t>
  </si>
  <si>
    <t>NOVIEMBRE</t>
  </si>
  <si>
    <t>DICIEMBRE</t>
  </si>
  <si>
    <t>FE19073</t>
  </si>
  <si>
    <t>100 Becas económicas mensuales de $320.00 ($32,000.00 por mes), + $100.00 por alumno el mes de diciembre ($10,000)= (32000+10000</t>
  </si>
  <si>
    <t>Total de víveres 2014</t>
  </si>
  <si>
    <t>PROYECTO No. 26, RECURSO ORDINARIO ESTATAL 2014
DISTRIBUCIÓN DE VÍVERES</t>
  </si>
  <si>
    <t>Frutas y verduras</t>
  </si>
  <si>
    <t>Se brindará un refrigerio diario que incluye un guisado, postre y agua; a cada alumno, estimando los días hábiles de martes a viernes, exeptuando el último viernes de cada mes.</t>
  </si>
  <si>
    <t>Gasto Proyectado</t>
  </si>
  <si>
    <t>Cremería (Lácteos)</t>
  </si>
  <si>
    <t>Productos cárnicos</t>
  </si>
  <si>
    <t>Ahorro en víveres</t>
  </si>
  <si>
    <t>Productos de abarrotes</t>
  </si>
  <si>
    <t>Tortilla de maíz</t>
  </si>
  <si>
    <t xml:space="preserve">Total </t>
  </si>
  <si>
    <t>Total de Becas Económicas Otorgadas</t>
  </si>
  <si>
    <t>Total de Gasto del Proyecto No. 26</t>
  </si>
  <si>
    <t>Ahorro Total del Proyecto No. 26</t>
  </si>
  <si>
    <t>Observaciones del Proyecto:</t>
  </si>
  <si>
    <t>GASTOS BECAS ALIMENTICIAS Y BECAS ECONÓMICAS 
CENTRO DE DESARROLLO DE HABILIDADES PARA LA VIDA 
(TALLERES PROTEGIDOS)
2014</t>
  </si>
  <si>
    <t>Beca Económica</t>
  </si>
  <si>
    <t>Beca Alimentaria</t>
  </si>
  <si>
    <t>Apoyo Total 
Anual 2014</t>
  </si>
  <si>
    <t xml:space="preserve">Padrón de Beneficiarios              </t>
  </si>
  <si>
    <t xml:space="preserve">Dirección para la Inclusión de las Personas con Discapacidad             </t>
  </si>
  <si>
    <t xml:space="preserve">Proyecto No.: </t>
  </si>
  <si>
    <t>Nombre del Proyecto:</t>
  </si>
  <si>
    <t>Entrega de Becas Económicas  y Alimenticias como estímulo a la capacitación de alumnos del Centro de Desarrollo de Habilidades para la Vida (Talleres Protegidos). 2014</t>
  </si>
  <si>
    <t>Objetivo:</t>
  </si>
  <si>
    <t>Becas de capacitación y alimentos para alumnos con Discapacidad Intelectual de Talleres Protegidos</t>
  </si>
  <si>
    <t>BAJA</t>
  </si>
  <si>
    <t>Beca/estimulo   Económica</t>
  </si>
  <si>
    <t>Responsable del Proyecto:</t>
  </si>
  <si>
    <t>Dra. Sandra Ermila Dau Iñiguez
Directora para Inclusión de las Personas con Discapacidad</t>
  </si>
  <si>
    <t>Directora:</t>
  </si>
  <si>
    <t>Lic. Evelia Montes Delgado
Jefe de Centro de Desarrollo de Habilidades para la Vida
(Talleres Protegidos)</t>
  </si>
  <si>
    <r>
      <t xml:space="preserve">Beca Económica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</si>
  <si>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Beca Alimentaria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</si>
  <si>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t>Se otorgarán 100 becas mensuales de $320.00 y en el mes de diciembre se otorga un estímulo adicional de $100.00 por alumno.</t>
  </si>
  <si>
    <t>Cabe señalar que el número de becarios al iniciar el año era de 89 alumnos, se dieron 5 bajas (inclusión laboral y decisión familiar), por lo que hubo ahorro de $171,421.29; actualmente se encuentra en proceso de valoración el ingreso de 16 alumnos que será a partir del mes de enero de 2015, dando un total de 100 alumnos a beneficiar.</t>
  </si>
  <si>
    <t>Se dio de baja en el mes de junio</t>
  </si>
  <si>
    <t>Se dio de baja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</si>
</sst>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5" tint="-0.249977111117893"/>
      <name val="Century Gothic"/>
      <family val="2"/>
    </font>
    <font>
      <b/>
      <sz val="16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Arial"/>
      <family val="2"/>
    </font>
    <font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33" fillId="0" borderId="0"/>
    <xf numFmtId="0" fontId="1" fillId="0" borderId="0"/>
    <xf numFmtId="44" fontId="4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14" fontId="13" fillId="3" borderId="12" xfId="0" applyNumberFormat="1" applyFont="1" applyFill="1" applyBorder="1" applyAlignment="1">
      <alignment horizontal="center" vertical="center" wrapText="1"/>
    </xf>
    <xf numFmtId="0" fontId="13" fillId="3" borderId="12" xfId="0" applyNumberFormat="1" applyFont="1" applyFill="1" applyBorder="1" applyAlignment="1">
      <alignment horizontal="center" vertical="center" wrapText="1"/>
    </xf>
    <xf numFmtId="44" fontId="13" fillId="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 wrapText="1"/>
    </xf>
    <xf numFmtId="44" fontId="13" fillId="3" borderId="6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4" fontId="13" fillId="0" borderId="6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4" fontId="13" fillId="10" borderId="1" xfId="0" applyNumberFormat="1" applyFont="1" applyFill="1" applyBorder="1" applyAlignment="1">
      <alignment horizontal="center" vertical="center" wrapText="1"/>
    </xf>
    <xf numFmtId="44" fontId="13" fillId="10" borderId="1" xfId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4" fontId="13" fillId="11" borderId="1" xfId="0" applyNumberFormat="1" applyFont="1" applyFill="1" applyBorder="1" applyAlignment="1">
      <alignment horizontal="center" vertical="center" wrapText="1"/>
    </xf>
    <xf numFmtId="44" fontId="13" fillId="11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44" fontId="13" fillId="5" borderId="1" xfId="1" applyFont="1" applyFill="1" applyBorder="1" applyAlignment="1">
      <alignment horizontal="center" vertical="center" wrapText="1"/>
    </xf>
    <xf numFmtId="44" fontId="14" fillId="10" borderId="1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4" fontId="14" fillId="10" borderId="16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" fillId="0" borderId="0" xfId="0" applyFont="1" applyFill="1"/>
    <xf numFmtId="14" fontId="13" fillId="10" borderId="12" xfId="0" applyNumberFormat="1" applyFont="1" applyFill="1" applyBorder="1" applyAlignment="1">
      <alignment horizontal="center" vertical="center" wrapText="1"/>
    </xf>
    <xf numFmtId="0" fontId="13" fillId="10" borderId="12" xfId="0" applyNumberFormat="1" applyFont="1" applyFill="1" applyBorder="1" applyAlignment="1">
      <alignment horizontal="center" vertical="center" wrapText="1"/>
    </xf>
    <xf numFmtId="44" fontId="13" fillId="10" borderId="12" xfId="0" applyNumberFormat="1" applyFont="1" applyFill="1" applyBorder="1" applyAlignment="1">
      <alignment horizontal="center" vertical="center" wrapText="1"/>
    </xf>
    <xf numFmtId="44" fontId="13" fillId="1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13" fillId="10" borderId="6" xfId="0" applyNumberFormat="1" applyFont="1" applyFill="1" applyBorder="1" applyAlignment="1">
      <alignment horizontal="center" vertical="center" wrapText="1"/>
    </xf>
    <xf numFmtId="44" fontId="13" fillId="11" borderId="1" xfId="1" applyFont="1" applyFill="1" applyBorder="1" applyAlignment="1">
      <alignment horizontal="left" vertical="center" wrapText="1"/>
    </xf>
    <xf numFmtId="14" fontId="0" fillId="0" borderId="22" xfId="0" applyNumberFormat="1" applyBorder="1" applyAlignment="1">
      <alignment horizontal="center"/>
    </xf>
    <xf numFmtId="14" fontId="13" fillId="12" borderId="12" xfId="0" applyNumberFormat="1" applyFont="1" applyFill="1" applyBorder="1" applyAlignment="1">
      <alignment horizontal="center" vertical="center" wrapText="1"/>
    </xf>
    <xf numFmtId="0" fontId="13" fillId="12" borderId="12" xfId="0" applyNumberFormat="1" applyFont="1" applyFill="1" applyBorder="1" applyAlignment="1">
      <alignment horizontal="center" vertical="center" wrapText="1"/>
    </xf>
    <xf numFmtId="44" fontId="13" fillId="12" borderId="12" xfId="0" applyNumberFormat="1" applyFont="1" applyFill="1" applyBorder="1" applyAlignment="1">
      <alignment horizontal="center" vertical="center" wrapText="1"/>
    </xf>
    <xf numFmtId="14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44" fontId="13" fillId="12" borderId="1" xfId="0" applyNumberFormat="1" applyFont="1" applyFill="1" applyBorder="1" applyAlignment="1">
      <alignment horizontal="center" vertical="center" wrapText="1"/>
    </xf>
    <xf numFmtId="44" fontId="13" fillId="12" borderId="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13" fillId="11" borderId="16" xfId="0" applyNumberFormat="1" applyFont="1" applyFill="1" applyBorder="1" applyAlignment="1">
      <alignment horizontal="center" vertical="center" wrapText="1"/>
    </xf>
    <xf numFmtId="44" fontId="13" fillId="11" borderId="16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3" xfId="0" applyBorder="1"/>
    <xf numFmtId="44" fontId="18" fillId="0" borderId="4" xfId="0" applyNumberFormat="1" applyFont="1" applyBorder="1"/>
    <xf numFmtId="44" fontId="0" fillId="0" borderId="0" xfId="0" applyNumberFormat="1"/>
    <xf numFmtId="0" fontId="19" fillId="0" borderId="2" xfId="0" applyFont="1" applyBorder="1" applyAlignment="1">
      <alignment horizontal="center" vertical="center"/>
    </xf>
    <xf numFmtId="44" fontId="18" fillId="0" borderId="4" xfId="0" applyNumberFormat="1" applyFont="1" applyBorder="1" applyAlignment="1">
      <alignment wrapText="1"/>
    </xf>
    <xf numFmtId="44" fontId="20" fillId="0" borderId="0" xfId="0" applyNumberFormat="1" applyFont="1" applyBorder="1" applyAlignment="1">
      <alignment wrapText="1"/>
    </xf>
    <xf numFmtId="44" fontId="21" fillId="13" borderId="5" xfId="0" applyNumberFormat="1" applyFont="1" applyFill="1" applyBorder="1" applyAlignment="1">
      <alignment wrapText="1"/>
    </xf>
    <xf numFmtId="0" fontId="23" fillId="0" borderId="0" xfId="0" applyFont="1"/>
    <xf numFmtId="0" fontId="4" fillId="0" borderId="12" xfId="0" applyFont="1" applyFill="1" applyBorder="1" applyAlignment="1">
      <alignment horizontal="justify" vertical="center" wrapText="1"/>
    </xf>
    <xf numFmtId="8" fontId="4" fillId="0" borderId="12" xfId="3" applyNumberFormat="1" applyFont="1" applyFill="1" applyBorder="1" applyAlignment="1">
      <alignment horizontal="center" vertical="center"/>
    </xf>
    <xf numFmtId="44" fontId="25" fillId="0" borderId="5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8" fontId="4" fillId="0" borderId="1" xfId="3" applyNumberFormat="1" applyFont="1" applyFill="1" applyBorder="1" applyAlignment="1">
      <alignment horizontal="center" vertical="center"/>
    </xf>
    <xf numFmtId="0" fontId="27" fillId="0" borderId="0" xfId="0" applyFont="1"/>
    <xf numFmtId="44" fontId="26" fillId="13" borderId="5" xfId="0" applyNumberFormat="1" applyFont="1" applyFill="1" applyBorder="1"/>
    <xf numFmtId="0" fontId="4" fillId="0" borderId="16" xfId="0" applyFont="1" applyFill="1" applyBorder="1" applyAlignment="1">
      <alignment horizontal="justify" vertical="center" wrapText="1"/>
    </xf>
    <xf numFmtId="8" fontId="4" fillId="0" borderId="16" xfId="3" applyNumberFormat="1" applyFont="1" applyFill="1" applyBorder="1" applyAlignment="1">
      <alignment horizontal="center" vertical="center"/>
    </xf>
    <xf numFmtId="8" fontId="22" fillId="13" borderId="4" xfId="0" applyNumberFormat="1" applyFont="1" applyFill="1" applyBorder="1"/>
    <xf numFmtId="0" fontId="2" fillId="0" borderId="0" xfId="0" applyFont="1"/>
    <xf numFmtId="44" fontId="29" fillId="13" borderId="5" xfId="0" applyNumberFormat="1" applyFont="1" applyFill="1" applyBorder="1"/>
    <xf numFmtId="0" fontId="26" fillId="0" borderId="0" xfId="0" applyFont="1" applyFill="1" applyBorder="1" applyAlignment="1">
      <alignment horizontal="center"/>
    </xf>
    <xf numFmtId="44" fontId="22" fillId="0" borderId="0" xfId="0" applyNumberFormat="1" applyFont="1" applyFill="1" applyBorder="1"/>
    <xf numFmtId="44" fontId="22" fillId="13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4"/>
    <xf numFmtId="0" fontId="1" fillId="0" borderId="0" xfId="4" applyAlignment="1">
      <alignment horizontal="center" vertical="center"/>
    </xf>
    <xf numFmtId="0" fontId="1" fillId="0" borderId="0" xfId="4" applyBorder="1" applyAlignment="1">
      <alignment vertical="center"/>
    </xf>
    <xf numFmtId="0" fontId="1" fillId="0" borderId="0" xfId="4" applyBorder="1" applyAlignment="1"/>
    <xf numFmtId="0" fontId="1" fillId="0" borderId="0" xfId="4" applyFont="1" applyBorder="1" applyAlignment="1">
      <alignment horizontal="center" wrapText="1"/>
    </xf>
    <xf numFmtId="0" fontId="1" fillId="0" borderId="0" xfId="4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 wrapText="1"/>
    </xf>
    <xf numFmtId="44" fontId="14" fillId="10" borderId="7" xfId="0" applyNumberFormat="1" applyFont="1" applyFill="1" applyBorder="1" applyAlignment="1">
      <alignment horizontal="center" vertical="center" wrapText="1"/>
    </xf>
    <xf numFmtId="44" fontId="14" fillId="3" borderId="7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4" fontId="14" fillId="12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4" fillId="10" borderId="7" xfId="1" applyFont="1" applyFill="1" applyBorder="1" applyAlignment="1">
      <alignment horizontal="center" wrapText="1"/>
    </xf>
    <xf numFmtId="44" fontId="14" fillId="3" borderId="7" xfId="0" applyNumberFormat="1" applyFont="1" applyFill="1" applyBorder="1" applyAlignment="1">
      <alignment horizontal="center" wrapText="1"/>
    </xf>
    <xf numFmtId="44" fontId="14" fillId="0" borderId="6" xfId="1" applyFont="1" applyBorder="1" applyAlignment="1">
      <alignment horizontal="center" wrapText="1"/>
    </xf>
    <xf numFmtId="0" fontId="13" fillId="10" borderId="1" xfId="0" applyFont="1" applyFill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0" fillId="0" borderId="0" xfId="0"/>
    <xf numFmtId="44" fontId="0" fillId="0" borderId="1" xfId="1" applyFont="1" applyBorder="1" applyAlignment="1">
      <alignment horizontal="center" vertical="center"/>
    </xf>
    <xf numFmtId="164" fontId="32" fillId="11" borderId="1" xfId="2" applyNumberFormat="1" applyFont="1" applyFill="1" applyBorder="1" applyAlignment="1">
      <alignment horizontal="center"/>
    </xf>
    <xf numFmtId="164" fontId="32" fillId="11" borderId="1" xfId="6" applyNumberFormat="1" applyFont="1" applyFill="1" applyBorder="1" applyAlignment="1">
      <alignment horizontal="center"/>
    </xf>
    <xf numFmtId="164" fontId="34" fillId="11" borderId="1" xfId="0" applyNumberFormat="1" applyFont="1" applyFill="1" applyBorder="1" applyAlignment="1">
      <alignment horizontal="center"/>
    </xf>
    <xf numFmtId="164" fontId="35" fillId="14" borderId="1" xfId="8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164" fontId="34" fillId="11" borderId="1" xfId="8" applyNumberFormat="1" applyFont="1" applyFill="1" applyBorder="1"/>
    <xf numFmtId="44" fontId="0" fillId="0" borderId="1" xfId="1" applyFont="1" applyBorder="1"/>
    <xf numFmtId="44" fontId="0" fillId="0" borderId="0" xfId="1" applyFont="1"/>
    <xf numFmtId="44" fontId="0" fillId="4" borderId="35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2" borderId="37" xfId="1" applyFont="1" applyFill="1" applyBorder="1" applyAlignment="1">
      <alignment horizontal="center" vertical="center"/>
    </xf>
    <xf numFmtId="44" fontId="0" fillId="2" borderId="42" xfId="1" applyFont="1" applyFill="1" applyBorder="1" applyAlignment="1">
      <alignment horizontal="center" vertical="center"/>
    </xf>
    <xf numFmtId="44" fontId="0" fillId="3" borderId="37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36" fillId="8" borderId="38" xfId="0" applyNumberFormat="1" applyFont="1" applyFill="1" applyBorder="1"/>
    <xf numFmtId="0" fontId="4" fillId="0" borderId="0" xfId="5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1" fillId="0" borderId="7" xfId="4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8" fontId="4" fillId="0" borderId="0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20" fillId="0" borderId="0" xfId="0" applyNumberFormat="1" applyFont="1" applyFill="1" applyBorder="1" applyAlignment="1">
      <alignment wrapText="1"/>
    </xf>
    <xf numFmtId="44" fontId="21" fillId="0" borderId="0" xfId="0" applyNumberFormat="1" applyFont="1" applyFill="1" applyBorder="1" applyAlignment="1">
      <alignment wrapText="1"/>
    </xf>
    <xf numFmtId="0" fontId="23" fillId="0" borderId="0" xfId="0" applyFont="1" applyFill="1" applyBorder="1"/>
    <xf numFmtId="44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44" fontId="26" fillId="0" borderId="0" xfId="0" applyNumberFormat="1" applyFont="1" applyFill="1" applyBorder="1"/>
    <xf numFmtId="8" fontId="22" fillId="0" borderId="0" xfId="0" applyNumberFormat="1" applyFont="1" applyFill="1" applyBorder="1"/>
    <xf numFmtId="0" fontId="2" fillId="0" borderId="0" xfId="0" applyFont="1" applyFill="1" applyBorder="1"/>
    <xf numFmtId="44" fontId="29" fillId="0" borderId="0" xfId="0" applyNumberFormat="1" applyFont="1" applyFill="1" applyBorder="1"/>
    <xf numFmtId="0" fontId="30" fillId="0" borderId="0" xfId="0" applyFont="1" applyFill="1" applyBorder="1"/>
    <xf numFmtId="44" fontId="21" fillId="3" borderId="5" xfId="0" applyNumberFormat="1" applyFont="1" applyFill="1" applyBorder="1" applyAlignment="1">
      <alignment wrapText="1"/>
    </xf>
    <xf numFmtId="44" fontId="0" fillId="0" borderId="1" xfId="1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17" fontId="0" fillId="4" borderId="39" xfId="0" applyNumberFormat="1" applyFill="1" applyBorder="1" applyAlignment="1">
      <alignment horizontal="center" vertical="center"/>
    </xf>
    <xf numFmtId="17" fontId="0" fillId="4" borderId="41" xfId="0" applyNumberFormat="1" applyFill="1" applyBorder="1" applyAlignment="1">
      <alignment horizontal="center" vertical="center"/>
    </xf>
    <xf numFmtId="17" fontId="0" fillId="4" borderId="40" xfId="0" applyNumberFormat="1" applyFill="1" applyBorder="1" applyAlignment="1">
      <alignment horizontal="center" vertical="center"/>
    </xf>
    <xf numFmtId="17" fontId="0" fillId="4" borderId="32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 wrapText="1"/>
    </xf>
    <xf numFmtId="0" fontId="24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4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horizontal="center" vertical="center" wrapText="1"/>
    </xf>
    <xf numFmtId="0" fontId="4" fillId="0" borderId="19" xfId="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1" fillId="0" borderId="0" xfId="4" applyFont="1" applyAlignment="1">
      <alignment horizontal="center"/>
    </xf>
    <xf numFmtId="0" fontId="1" fillId="0" borderId="0" xfId="4" applyFont="1" applyBorder="1" applyAlignment="1">
      <alignment horizontal="center" vertical="center"/>
    </xf>
    <xf numFmtId="17" fontId="0" fillId="4" borderId="32" xfId="0" applyNumberForma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0" borderId="1" xfId="4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4" applyFont="1" applyBorder="1" applyAlignment="1">
      <alignment horizontal="right" vertical="center" wrapText="1"/>
    </xf>
    <xf numFmtId="0" fontId="0" fillId="0" borderId="0" xfId="4" applyFont="1" applyBorder="1" applyAlignment="1">
      <alignment horizontal="right" vertical="center" wrapText="1"/>
    </xf>
    <xf numFmtId="0" fontId="0" fillId="0" borderId="6" xfId="4" applyFont="1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textRotation="255" wrapText="1"/>
    </xf>
    <xf numFmtId="0" fontId="12" fillId="8" borderId="15" xfId="0" applyFont="1" applyFill="1" applyBorder="1" applyAlignment="1">
      <alignment horizontal="center" vertical="center" textRotation="255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4" fontId="14" fillId="3" borderId="7" xfId="0" applyNumberFormat="1" applyFont="1" applyFill="1" applyBorder="1" applyAlignment="1">
      <alignment horizontal="center" wrapText="1"/>
    </xf>
    <xf numFmtId="44" fontId="15" fillId="9" borderId="12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textRotation="255" wrapText="1"/>
    </xf>
    <xf numFmtId="0" fontId="12" fillId="8" borderId="13" xfId="0" applyFont="1" applyFill="1" applyBorder="1" applyAlignment="1">
      <alignment horizontal="center" vertical="center" textRotation="255" wrapText="1"/>
    </xf>
    <xf numFmtId="0" fontId="13" fillId="3" borderId="12" xfId="0" applyFont="1" applyFill="1" applyBorder="1" applyAlignment="1">
      <alignment horizontal="center" vertical="center" wrapText="1"/>
    </xf>
    <xf numFmtId="44" fontId="14" fillId="3" borderId="7" xfId="0" applyNumberFormat="1" applyFont="1" applyFill="1" applyBorder="1" applyAlignment="1">
      <alignment horizontal="center" vertical="center" wrapText="1"/>
    </xf>
    <xf numFmtId="44" fontId="14" fillId="11" borderId="1" xfId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4" fontId="14" fillId="0" borderId="16" xfId="0" applyNumberFormat="1" applyFont="1" applyFill="1" applyBorder="1" applyAlignment="1">
      <alignment horizontal="center" vertical="center" wrapText="1"/>
    </xf>
    <xf numFmtId="44" fontId="14" fillId="0" borderId="1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wrapText="1"/>
    </xf>
    <xf numFmtId="0" fontId="13" fillId="11" borderId="16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44" fontId="14" fillId="11" borderId="1" xfId="1" applyFont="1" applyFill="1" applyBorder="1" applyAlignment="1">
      <alignment horizont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4" fontId="14" fillId="10" borderId="7" xfId="1" applyFont="1" applyFill="1" applyBorder="1" applyAlignment="1">
      <alignment horizont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14" fontId="13" fillId="3" borderId="18" xfId="0" applyNumberFormat="1" applyFont="1" applyFill="1" applyBorder="1" applyAlignment="1">
      <alignment horizontal="center" vertical="center" wrapText="1"/>
    </xf>
    <xf numFmtId="14" fontId="13" fillId="3" borderId="19" xfId="0" applyNumberFormat="1" applyFont="1" applyFill="1" applyBorder="1" applyAlignment="1">
      <alignment horizontal="center" vertical="center" wrapText="1"/>
    </xf>
    <xf numFmtId="44" fontId="15" fillId="9" borderId="11" xfId="0" applyNumberFormat="1" applyFont="1" applyFill="1" applyBorder="1" applyAlignment="1">
      <alignment horizontal="center" vertical="center" wrapText="1"/>
    </xf>
    <xf numFmtId="44" fontId="15" fillId="9" borderId="9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44" fontId="14" fillId="0" borderId="16" xfId="1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 wrapText="1"/>
    </xf>
    <xf numFmtId="44" fontId="14" fillId="0" borderId="12" xfId="1" applyFont="1" applyBorder="1" applyAlignment="1">
      <alignment horizontal="center" vertical="center" wrapText="1"/>
    </xf>
    <xf numFmtId="44" fontId="14" fillId="10" borderId="16" xfId="1" applyFont="1" applyFill="1" applyBorder="1" applyAlignment="1">
      <alignment horizontal="center" vertical="center" wrapText="1"/>
    </xf>
    <xf numFmtId="44" fontId="14" fillId="10" borderId="9" xfId="1" applyFont="1" applyFill="1" applyBorder="1" applyAlignment="1">
      <alignment horizontal="center" vertical="center" wrapText="1"/>
    </xf>
    <xf numFmtId="44" fontId="14" fillId="10" borderId="12" xfId="1" applyFont="1" applyFill="1" applyBorder="1" applyAlignment="1">
      <alignment horizontal="center" vertical="center" wrapText="1"/>
    </xf>
    <xf numFmtId="44" fontId="14" fillId="11" borderId="16" xfId="1" applyFont="1" applyFill="1" applyBorder="1" applyAlignment="1">
      <alignment horizontal="center" vertical="center" wrapText="1"/>
    </xf>
    <xf numFmtId="44" fontId="14" fillId="11" borderId="9" xfId="1" applyFont="1" applyFill="1" applyBorder="1" applyAlignment="1">
      <alignment horizontal="center" vertical="center" wrapText="1"/>
    </xf>
    <xf numFmtId="44" fontId="14" fillId="11" borderId="12" xfId="1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3" fillId="12" borderId="6" xfId="0" applyNumberFormat="1" applyFont="1" applyFill="1" applyBorder="1" applyAlignment="1">
      <alignment horizontal="center" vertical="center" wrapText="1"/>
    </xf>
    <xf numFmtId="14" fontId="13" fillId="12" borderId="18" xfId="0" applyNumberFormat="1" applyFont="1" applyFill="1" applyBorder="1" applyAlignment="1">
      <alignment horizontal="center" vertical="center" wrapText="1"/>
    </xf>
    <xf numFmtId="14" fontId="13" fillId="12" borderId="19" xfId="0" applyNumberFormat="1" applyFont="1" applyFill="1" applyBorder="1" applyAlignment="1">
      <alignment horizontal="center" vertical="center" wrapText="1"/>
    </xf>
    <xf numFmtId="44" fontId="15" fillId="9" borderId="16" xfId="0" applyNumberFormat="1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textRotation="255" wrapText="1"/>
    </xf>
    <xf numFmtId="0" fontId="12" fillId="8" borderId="21" xfId="0" applyFont="1" applyFill="1" applyBorder="1" applyAlignment="1">
      <alignment horizontal="center" vertical="center" textRotation="255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44" fontId="14" fillId="12" borderId="7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44" fontId="14" fillId="10" borderId="7" xfId="0" applyNumberFormat="1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6" fillId="13" borderId="2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6" fillId="13" borderId="4" xfId="0" applyFont="1" applyFill="1" applyBorder="1" applyAlignment="1">
      <alignment horizontal="center"/>
    </xf>
    <xf numFmtId="0" fontId="0" fillId="0" borderId="25" xfId="0" applyBorder="1" applyAlignment="1">
      <alignment horizontal="justify" wrapText="1"/>
    </xf>
    <xf numFmtId="0" fontId="0" fillId="0" borderId="26" xfId="0" applyBorder="1" applyAlignment="1">
      <alignment horizontal="justify" wrapText="1"/>
    </xf>
    <xf numFmtId="0" fontId="0" fillId="0" borderId="27" xfId="0" applyBorder="1" applyAlignment="1">
      <alignment horizontal="justify" wrapText="1"/>
    </xf>
    <xf numFmtId="0" fontId="0" fillId="0" borderId="28" xfId="0" applyBorder="1" applyAlignment="1">
      <alignment horizontal="justify" wrapText="1"/>
    </xf>
    <xf numFmtId="0" fontId="0" fillId="0" borderId="29" xfId="0" applyBorder="1" applyAlignment="1">
      <alignment horizontal="justify" wrapText="1"/>
    </xf>
    <xf numFmtId="0" fontId="0" fillId="0" borderId="30" xfId="0" applyBorder="1" applyAlignment="1">
      <alignment horizontal="justify" wrapText="1"/>
    </xf>
    <xf numFmtId="44" fontId="20" fillId="0" borderId="2" xfId="0" applyNumberFormat="1" applyFont="1" applyBorder="1" applyAlignment="1">
      <alignment horizontal="center" wrapText="1"/>
    </xf>
    <xf numFmtId="44" fontId="20" fillId="0" borderId="3" xfId="0" applyNumberFormat="1" applyFont="1" applyBorder="1" applyAlignment="1">
      <alignment horizontal="center" wrapText="1"/>
    </xf>
    <xf numFmtId="44" fontId="20" fillId="0" borderId="4" xfId="0" applyNumberFormat="1" applyFont="1" applyBorder="1" applyAlignment="1">
      <alignment horizontal="center" wrapText="1"/>
    </xf>
    <xf numFmtId="0" fontId="22" fillId="13" borderId="2" xfId="0" applyFont="1" applyFill="1" applyBorder="1" applyAlignment="1">
      <alignment horizontal="center" wrapText="1"/>
    </xf>
    <xf numFmtId="0" fontId="22" fillId="13" borderId="3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justify" vertical="center" wrapText="1"/>
    </xf>
    <xf numFmtId="0" fontId="24" fillId="0" borderId="9" xfId="0" applyFont="1" applyFill="1" applyBorder="1" applyAlignment="1">
      <alignment horizontal="justify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8" fillId="8" borderId="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</cellXfs>
  <cellStyles count="9">
    <cellStyle name="Moneda" xfId="1" builtinId="4"/>
    <cellStyle name="Moneda 2" xfId="3"/>
    <cellStyle name="Moneda 4" xfId="8"/>
    <cellStyle name="Normal" xfId="0" builtinId="0"/>
    <cellStyle name="Normal 13" xfId="4"/>
    <cellStyle name="Normal 2" xfId="2"/>
    <cellStyle name="Normal 2 2" xfId="5"/>
    <cellStyle name="Normal 7" xfId="7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1</xdr:col>
      <xdr:colOff>189496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141997" cy="819150"/>
        </a:xfrm>
        <a:prstGeom prst="rect">
          <a:avLst/>
        </a:prstGeom>
      </xdr:spPr>
    </xdr:pic>
    <xdr:clientData/>
  </xdr:twoCellAnchor>
  <xdr:twoCellAnchor editAs="oneCell">
    <xdr:from>
      <xdr:col>12</xdr:col>
      <xdr:colOff>533400</xdr:colOff>
      <xdr:row>0</xdr:row>
      <xdr:rowOff>0</xdr:rowOff>
    </xdr:from>
    <xdr:to>
      <xdr:col>16</xdr:col>
      <xdr:colOff>228600</xdr:colOff>
      <xdr:row>4</xdr:row>
      <xdr:rowOff>141632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0"/>
          <a:ext cx="3810000" cy="903632"/>
        </a:xfrm>
        <a:prstGeom prst="rect">
          <a:avLst/>
        </a:prstGeom>
      </xdr:spPr>
    </xdr:pic>
    <xdr:clientData/>
  </xdr:twoCellAnchor>
  <xdr:twoCellAnchor editAs="oneCell">
    <xdr:from>
      <xdr:col>26</xdr:col>
      <xdr:colOff>629147</xdr:colOff>
      <xdr:row>0</xdr:row>
      <xdr:rowOff>0</xdr:rowOff>
    </xdr:from>
    <xdr:to>
      <xdr:col>28</xdr:col>
      <xdr:colOff>1582400</xdr:colOff>
      <xdr:row>5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5347" y="0"/>
          <a:ext cx="301065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NA%20SIORDIA/2014/1.%20Proyectos%202014/CIERRE%20GLOBAL%20DE%20PYS%20DIPD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, estatal"/>
      <sheetName val="ramo 12, 23 Y REC ESTATAL"/>
      <sheetName val="TOTAL APOYOS FUNCIONALES 2014"/>
      <sheetName val="GAST JUL DIC"/>
      <sheetName val="TOTAL DE GRAT Y RAC"/>
      <sheetName val="INF SNDIF APOYOS ENTR 2014"/>
    </sheetNames>
    <sheetDataSet>
      <sheetData sheetId="0"/>
      <sheetData sheetId="1">
        <row r="13">
          <cell r="E13">
            <v>676796.64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S104"/>
  <sheetViews>
    <sheetView showGridLines="0" tabSelected="1" zoomScale="70" zoomScaleNormal="70" workbookViewId="0">
      <selection activeCell="A13" sqref="A13:A14"/>
    </sheetView>
  </sheetViews>
  <sheetFormatPr baseColWidth="10" defaultRowHeight="15" x14ac:dyDescent="0.25"/>
  <cols>
    <col min="1" max="25" width="15.42578125" customWidth="1"/>
    <col min="26" max="26" width="15.42578125" style="110" customWidth="1"/>
    <col min="27" max="28" width="15.42578125" style="119" customWidth="1"/>
    <col min="29" max="29" width="25.140625" customWidth="1"/>
    <col min="30" max="30" width="7.7109375" customWidth="1"/>
    <col min="31" max="45" width="25.7109375" customWidth="1"/>
  </cols>
  <sheetData>
    <row r="1" spans="1:45" x14ac:dyDescent="0.25">
      <c r="I1" s="91"/>
      <c r="J1" s="92"/>
      <c r="K1" s="92"/>
      <c r="L1" s="92"/>
      <c r="M1" s="91"/>
      <c r="N1" s="91"/>
      <c r="O1" s="91"/>
      <c r="P1" s="91"/>
    </row>
    <row r="2" spans="1:45" x14ac:dyDescent="0.25">
      <c r="I2" s="91"/>
      <c r="J2" s="92"/>
      <c r="K2" s="92"/>
      <c r="L2" s="92"/>
      <c r="M2" s="91"/>
      <c r="N2" s="91"/>
      <c r="O2" s="91"/>
      <c r="P2" s="9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5">
      <c r="I3" s="91"/>
      <c r="J3" s="92"/>
      <c r="K3" s="92"/>
      <c r="L3" s="92"/>
      <c r="M3" s="91"/>
      <c r="N3" s="91"/>
      <c r="O3" s="91"/>
      <c r="P3" s="9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x14ac:dyDescent="0.25">
      <c r="I4" s="91"/>
      <c r="J4" s="92"/>
      <c r="K4" s="92"/>
      <c r="L4" s="92"/>
      <c r="M4" s="91"/>
      <c r="N4" s="91"/>
      <c r="O4" s="91"/>
      <c r="P4" s="9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x14ac:dyDescent="0.25">
      <c r="I5" s="91"/>
      <c r="J5" s="92"/>
      <c r="K5" s="92"/>
      <c r="L5" s="92"/>
      <c r="M5" s="91"/>
      <c r="N5" s="91"/>
      <c r="O5" s="91"/>
      <c r="P5" s="9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x14ac:dyDescent="0.3">
      <c r="A6" s="175" t="s">
        <v>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x14ac:dyDescent="0.25">
      <c r="A7" s="176" t="s">
        <v>62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x14ac:dyDescent="0.25">
      <c r="I8" s="91"/>
      <c r="J8" s="91"/>
      <c r="K8" s="91"/>
      <c r="L8" s="93"/>
      <c r="M8" s="93"/>
      <c r="N8" s="93"/>
      <c r="O8" s="94"/>
      <c r="P8" s="9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52.5" customHeight="1" x14ac:dyDescent="0.25">
      <c r="A9" s="96" t="s">
        <v>63</v>
      </c>
      <c r="B9" s="97">
        <v>26</v>
      </c>
      <c r="C9" s="130" t="s">
        <v>64</v>
      </c>
      <c r="D9" s="169" t="s">
        <v>67</v>
      </c>
      <c r="E9" s="170"/>
      <c r="F9" s="170"/>
      <c r="G9" s="170"/>
      <c r="H9" s="170"/>
      <c r="I9" s="170"/>
      <c r="J9" s="171"/>
      <c r="K9" s="128" t="s">
        <v>70</v>
      </c>
      <c r="L9" s="172" t="s">
        <v>73</v>
      </c>
      <c r="M9" s="173"/>
      <c r="N9" s="173"/>
      <c r="O9" s="173"/>
      <c r="P9" s="174"/>
      <c r="Q9" s="128" t="s">
        <v>72</v>
      </c>
      <c r="R9" s="181" t="s">
        <v>71</v>
      </c>
      <c r="S9" s="181"/>
      <c r="T9" s="181"/>
      <c r="U9" s="181"/>
      <c r="V9" s="181"/>
      <c r="W9" s="131" t="s">
        <v>66</v>
      </c>
      <c r="X9" s="180" t="s">
        <v>65</v>
      </c>
      <c r="Y9" s="180"/>
      <c r="Z9" s="180"/>
      <c r="AA9" s="180"/>
      <c r="AB9" s="180"/>
      <c r="AC9" s="180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x14ac:dyDescent="0.25">
      <c r="I10" s="91"/>
      <c r="J10" s="91"/>
      <c r="K10" s="91"/>
      <c r="L10" s="95"/>
      <c r="M10" s="95"/>
      <c r="N10" s="95"/>
      <c r="O10" s="95"/>
      <c r="P10" s="94"/>
      <c r="S10" s="90"/>
      <c r="T10" s="90"/>
      <c r="U10" s="90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110" customFormat="1" ht="37.5" customHeight="1" x14ac:dyDescent="0.25">
      <c r="A11" s="182" t="s">
        <v>74</v>
      </c>
      <c r="B11" s="183"/>
      <c r="C11" s="184" t="s">
        <v>76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6"/>
      <c r="N11" s="187" t="s">
        <v>75</v>
      </c>
      <c r="O11" s="188"/>
      <c r="P11" s="189" t="s">
        <v>45</v>
      </c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thickBot="1" x14ac:dyDescent="0.3">
      <c r="I12" s="91"/>
      <c r="J12" s="92"/>
      <c r="K12" s="92"/>
      <c r="L12" s="92"/>
      <c r="M12" s="91"/>
      <c r="N12" s="91"/>
      <c r="O12" s="91"/>
      <c r="P12" s="9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6.5" customHeight="1" x14ac:dyDescent="0.25">
      <c r="A13" s="192" t="s">
        <v>0</v>
      </c>
      <c r="B13" s="155">
        <v>41640</v>
      </c>
      <c r="C13" s="156"/>
      <c r="D13" s="155">
        <v>41671</v>
      </c>
      <c r="E13" s="156"/>
      <c r="F13" s="155">
        <v>41699</v>
      </c>
      <c r="G13" s="156"/>
      <c r="H13" s="155">
        <v>41730</v>
      </c>
      <c r="I13" s="156"/>
      <c r="J13" s="155">
        <v>41760</v>
      </c>
      <c r="K13" s="156"/>
      <c r="L13" s="155">
        <v>41791</v>
      </c>
      <c r="M13" s="156"/>
      <c r="N13" s="155">
        <v>41821</v>
      </c>
      <c r="O13" s="156"/>
      <c r="P13" s="155">
        <v>41852</v>
      </c>
      <c r="Q13" s="156"/>
      <c r="R13" s="155">
        <v>41883</v>
      </c>
      <c r="S13" s="156"/>
      <c r="T13" s="155">
        <v>41913</v>
      </c>
      <c r="U13" s="156"/>
      <c r="V13" s="155">
        <v>41944</v>
      </c>
      <c r="W13" s="156"/>
      <c r="X13" s="152">
        <v>41974</v>
      </c>
      <c r="Y13" s="153"/>
      <c r="Z13" s="154"/>
      <c r="AA13" s="177" t="s">
        <v>60</v>
      </c>
      <c r="AB13" s="177"/>
      <c r="AC13" s="178" t="s">
        <v>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45.75" customHeight="1" thickBot="1" x14ac:dyDescent="0.35">
      <c r="A14" s="193"/>
      <c r="B14" s="89" t="s">
        <v>74</v>
      </c>
      <c r="C14" s="89" t="s">
        <v>59</v>
      </c>
      <c r="D14" s="89" t="s">
        <v>58</v>
      </c>
      <c r="E14" s="89" t="s">
        <v>59</v>
      </c>
      <c r="F14" s="89" t="s">
        <v>58</v>
      </c>
      <c r="G14" s="89" t="s">
        <v>59</v>
      </c>
      <c r="H14" s="89" t="s">
        <v>58</v>
      </c>
      <c r="I14" s="89" t="s">
        <v>59</v>
      </c>
      <c r="J14" s="89" t="s">
        <v>58</v>
      </c>
      <c r="K14" s="89" t="s">
        <v>59</v>
      </c>
      <c r="L14" s="89" t="s">
        <v>58</v>
      </c>
      <c r="M14" s="89" t="s">
        <v>59</v>
      </c>
      <c r="N14" s="89" t="s">
        <v>58</v>
      </c>
      <c r="O14" s="89" t="s">
        <v>59</v>
      </c>
      <c r="P14" s="89" t="s">
        <v>58</v>
      </c>
      <c r="Q14" s="89" t="s">
        <v>59</v>
      </c>
      <c r="R14" s="89" t="s">
        <v>58</v>
      </c>
      <c r="S14" s="89" t="s">
        <v>59</v>
      </c>
      <c r="T14" s="89" t="s">
        <v>58</v>
      </c>
      <c r="U14" s="89" t="s">
        <v>59</v>
      </c>
      <c r="V14" s="89" t="s">
        <v>58</v>
      </c>
      <c r="W14" s="89" t="s">
        <v>59</v>
      </c>
      <c r="X14" s="89" t="s">
        <v>58</v>
      </c>
      <c r="Y14" s="89" t="s">
        <v>59</v>
      </c>
      <c r="Z14" s="116" t="s">
        <v>69</v>
      </c>
      <c r="AA14" s="120" t="s">
        <v>58</v>
      </c>
      <c r="AB14" s="120" t="s">
        <v>59</v>
      </c>
      <c r="AC14" s="179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"/>
      <c r="AR14" s="87"/>
      <c r="AS14" s="1"/>
    </row>
    <row r="15" spans="1:45" x14ac:dyDescent="0.25">
      <c r="A15" s="88">
        <v>1</v>
      </c>
      <c r="B15" s="112">
        <v>320</v>
      </c>
      <c r="C15" s="111">
        <v>152.24</v>
      </c>
      <c r="D15" s="114">
        <f t="shared" ref="D15:D16" si="0">16*20</f>
        <v>320</v>
      </c>
      <c r="E15" s="111">
        <v>191.27</v>
      </c>
      <c r="F15" s="114">
        <f t="shared" ref="F15:F16" si="1">16*20</f>
        <v>320</v>
      </c>
      <c r="G15" s="111">
        <v>201.12</v>
      </c>
      <c r="H15" s="114">
        <f t="shared" ref="H15:H16" si="2">16*20</f>
        <v>320</v>
      </c>
      <c r="I15" s="111">
        <v>119.86</v>
      </c>
      <c r="J15" s="114">
        <f t="shared" ref="J15:P18" si="3">16*20</f>
        <v>320</v>
      </c>
      <c r="K15" s="111">
        <v>183.47</v>
      </c>
      <c r="L15" s="117">
        <f t="shared" si="3"/>
        <v>320</v>
      </c>
      <c r="M15" s="111">
        <v>236.63</v>
      </c>
      <c r="N15" s="117">
        <f t="shared" si="3"/>
        <v>320</v>
      </c>
      <c r="O15" s="118">
        <v>194.69</v>
      </c>
      <c r="P15" s="117">
        <f t="shared" si="3"/>
        <v>320</v>
      </c>
      <c r="Q15" s="118">
        <v>136.6</v>
      </c>
      <c r="R15" s="114">
        <v>320</v>
      </c>
      <c r="S15" s="118">
        <v>207.34</v>
      </c>
      <c r="T15" s="114">
        <v>320</v>
      </c>
      <c r="U15" s="118">
        <v>189.33</v>
      </c>
      <c r="V15" s="114">
        <v>320</v>
      </c>
      <c r="W15" s="111">
        <v>142.1</v>
      </c>
      <c r="X15" s="114">
        <v>320</v>
      </c>
      <c r="Y15" s="111">
        <v>142.1</v>
      </c>
      <c r="Z15" s="114">
        <v>100</v>
      </c>
      <c r="AA15" s="109">
        <f>B15+D15+F15+H15+J15+L15+N15+P15+R15+T15+V15+X15+Z15</f>
        <v>3940</v>
      </c>
      <c r="AB15" s="109">
        <f>C15+E15+G15+I15+K15+M15+O15+Q15+S15+U15+W15+Y15</f>
        <v>2096.75</v>
      </c>
      <c r="AC15" s="88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1"/>
      <c r="AR15" s="134"/>
      <c r="AS15" s="1"/>
    </row>
    <row r="16" spans="1:45" x14ac:dyDescent="0.25">
      <c r="A16" s="6">
        <v>2</v>
      </c>
      <c r="B16" s="113">
        <v>320</v>
      </c>
      <c r="C16" s="111">
        <v>152.24</v>
      </c>
      <c r="D16" s="114">
        <f t="shared" si="0"/>
        <v>320</v>
      </c>
      <c r="E16" s="111">
        <v>191.27</v>
      </c>
      <c r="F16" s="114">
        <f t="shared" si="1"/>
        <v>320</v>
      </c>
      <c r="G16" s="111">
        <v>201.12</v>
      </c>
      <c r="H16" s="114">
        <f t="shared" si="2"/>
        <v>320</v>
      </c>
      <c r="I16" s="111">
        <v>119.86</v>
      </c>
      <c r="J16" s="114">
        <f t="shared" si="3"/>
        <v>320</v>
      </c>
      <c r="K16" s="111">
        <v>183.47</v>
      </c>
      <c r="L16" s="117">
        <f t="shared" si="3"/>
        <v>320</v>
      </c>
      <c r="M16" s="111">
        <v>236.63</v>
      </c>
      <c r="N16" s="117">
        <f t="shared" si="3"/>
        <v>320</v>
      </c>
      <c r="O16" s="118">
        <v>194.69</v>
      </c>
      <c r="P16" s="117">
        <v>304</v>
      </c>
      <c r="Q16" s="118">
        <v>136.6</v>
      </c>
      <c r="R16" s="114">
        <v>320</v>
      </c>
      <c r="S16" s="118">
        <v>207.34</v>
      </c>
      <c r="T16" s="114">
        <v>320</v>
      </c>
      <c r="U16" s="118">
        <v>189.33</v>
      </c>
      <c r="V16" s="114">
        <v>320</v>
      </c>
      <c r="W16" s="111">
        <v>142.1</v>
      </c>
      <c r="X16" s="114">
        <v>320</v>
      </c>
      <c r="Y16" s="111">
        <v>142.1</v>
      </c>
      <c r="Z16" s="114">
        <v>100</v>
      </c>
      <c r="AA16" s="109">
        <f t="shared" ref="AA16:AA19" si="4">B16+D16+F16+H16+J16+L16+N16+P16+R16+T16+V16+X16+Z16</f>
        <v>3924</v>
      </c>
      <c r="AB16" s="109">
        <f t="shared" ref="AB16:AB79" si="5">C16+E16+G16+I16+K16+M16+O16+Q16+S16+U16+W16+Y16</f>
        <v>2096.75</v>
      </c>
      <c r="AC16" s="6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"/>
      <c r="AR16" s="87"/>
      <c r="AS16" s="1"/>
    </row>
    <row r="17" spans="1:45" x14ac:dyDescent="0.25">
      <c r="A17" s="6">
        <v>3</v>
      </c>
      <c r="B17" s="112">
        <v>304</v>
      </c>
      <c r="C17" s="111">
        <v>152.24</v>
      </c>
      <c r="D17" s="114">
        <v>160</v>
      </c>
      <c r="E17" s="111">
        <v>191.27</v>
      </c>
      <c r="F17" s="114">
        <f>16*20</f>
        <v>320</v>
      </c>
      <c r="G17" s="111">
        <v>201.12</v>
      </c>
      <c r="H17" s="114">
        <v>320</v>
      </c>
      <c r="I17" s="111">
        <v>119.86</v>
      </c>
      <c r="J17" s="114">
        <f t="shared" si="3"/>
        <v>320</v>
      </c>
      <c r="K17" s="111">
        <v>183.47</v>
      </c>
      <c r="L17" s="117">
        <f t="shared" si="3"/>
        <v>320</v>
      </c>
      <c r="M17" s="111">
        <v>236.63</v>
      </c>
      <c r="N17" s="117">
        <f t="shared" si="3"/>
        <v>320</v>
      </c>
      <c r="O17" s="118">
        <v>194.69</v>
      </c>
      <c r="P17" s="117">
        <f t="shared" si="3"/>
        <v>320</v>
      </c>
      <c r="Q17" s="118">
        <v>136.6</v>
      </c>
      <c r="R17" s="114">
        <v>320</v>
      </c>
      <c r="S17" s="118">
        <v>207.34</v>
      </c>
      <c r="T17" s="114">
        <v>320</v>
      </c>
      <c r="U17" s="118">
        <v>189.33</v>
      </c>
      <c r="V17" s="114">
        <v>320</v>
      </c>
      <c r="W17" s="111">
        <v>142.1</v>
      </c>
      <c r="X17" s="114">
        <v>320</v>
      </c>
      <c r="Y17" s="111">
        <v>142.1</v>
      </c>
      <c r="Z17" s="114">
        <v>100</v>
      </c>
      <c r="AA17" s="109">
        <f t="shared" si="4"/>
        <v>3764</v>
      </c>
      <c r="AB17" s="109">
        <f t="shared" si="5"/>
        <v>2096.75</v>
      </c>
      <c r="AC17" s="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34"/>
      <c r="AS17" s="1"/>
    </row>
    <row r="18" spans="1:45" x14ac:dyDescent="0.25">
      <c r="A18" s="6">
        <v>4</v>
      </c>
      <c r="B18" s="113">
        <v>320</v>
      </c>
      <c r="C18" s="111">
        <v>152.24</v>
      </c>
      <c r="D18" s="114">
        <f>16*20</f>
        <v>320</v>
      </c>
      <c r="E18" s="111">
        <v>191.27</v>
      </c>
      <c r="F18" s="114">
        <f>16*20</f>
        <v>320</v>
      </c>
      <c r="G18" s="111">
        <v>201.12</v>
      </c>
      <c r="H18" s="114">
        <f t="shared" ref="H18:H25" si="6">16*20</f>
        <v>320</v>
      </c>
      <c r="I18" s="111">
        <v>119.86</v>
      </c>
      <c r="J18" s="114">
        <f t="shared" si="3"/>
        <v>320</v>
      </c>
      <c r="K18" s="111">
        <v>183.47</v>
      </c>
      <c r="L18" s="117">
        <f t="shared" si="3"/>
        <v>320</v>
      </c>
      <c r="M18" s="111">
        <v>236.63</v>
      </c>
      <c r="N18" s="117">
        <f t="shared" si="3"/>
        <v>320</v>
      </c>
      <c r="O18" s="118">
        <v>194.69</v>
      </c>
      <c r="P18" s="117">
        <f t="shared" si="3"/>
        <v>320</v>
      </c>
      <c r="Q18" s="118">
        <v>136.6</v>
      </c>
      <c r="R18" s="114">
        <v>320</v>
      </c>
      <c r="S18" s="118">
        <v>207.34</v>
      </c>
      <c r="T18" s="114">
        <v>320</v>
      </c>
      <c r="U18" s="118">
        <v>189.33</v>
      </c>
      <c r="V18" s="114">
        <v>320</v>
      </c>
      <c r="W18" s="111">
        <v>142.1</v>
      </c>
      <c r="X18" s="114">
        <v>320</v>
      </c>
      <c r="Y18" s="111">
        <v>142.1</v>
      </c>
      <c r="Z18" s="114">
        <v>100</v>
      </c>
      <c r="AA18" s="109">
        <f t="shared" si="4"/>
        <v>3940</v>
      </c>
      <c r="AB18" s="109">
        <f t="shared" si="5"/>
        <v>2096.75</v>
      </c>
      <c r="AC18" s="6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34"/>
      <c r="AS18" s="1"/>
    </row>
    <row r="19" spans="1:45" ht="18.75" x14ac:dyDescent="0.3">
      <c r="A19" s="6">
        <v>5</v>
      </c>
      <c r="B19" s="113">
        <v>320</v>
      </c>
      <c r="C19" s="111">
        <v>152.24</v>
      </c>
      <c r="D19" s="114">
        <f>16*20</f>
        <v>320</v>
      </c>
      <c r="E19" s="111">
        <v>191.27</v>
      </c>
      <c r="F19" s="114">
        <f>16*20</f>
        <v>320</v>
      </c>
      <c r="G19" s="111">
        <v>201.12</v>
      </c>
      <c r="H19" s="114">
        <f t="shared" si="6"/>
        <v>320</v>
      </c>
      <c r="I19" s="111">
        <v>119.86</v>
      </c>
      <c r="J19" s="114">
        <v>304</v>
      </c>
      <c r="K19" s="111">
        <v>183.47</v>
      </c>
      <c r="L19" s="117">
        <f>16*20</f>
        <v>320</v>
      </c>
      <c r="M19" s="111">
        <v>236.63</v>
      </c>
      <c r="N19" s="117">
        <v>304</v>
      </c>
      <c r="O19" s="118">
        <v>194.69</v>
      </c>
      <c r="P19" s="117">
        <v>256</v>
      </c>
      <c r="Q19" s="118">
        <v>136.6</v>
      </c>
      <c r="R19" s="114">
        <v>272</v>
      </c>
      <c r="S19" s="118">
        <v>207.34</v>
      </c>
      <c r="T19" s="114">
        <v>320</v>
      </c>
      <c r="U19" s="118">
        <v>189.33</v>
      </c>
      <c r="V19" s="114">
        <v>320</v>
      </c>
      <c r="W19" s="111">
        <v>142.1</v>
      </c>
      <c r="X19" s="114">
        <v>320</v>
      </c>
      <c r="Y19" s="111">
        <v>142.1</v>
      </c>
      <c r="Z19" s="114">
        <v>100</v>
      </c>
      <c r="AA19" s="109">
        <f t="shared" si="4"/>
        <v>3796</v>
      </c>
      <c r="AB19" s="109">
        <f t="shared" si="5"/>
        <v>2096.75</v>
      </c>
      <c r="AC19" s="6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"/>
      <c r="AR19" s="87"/>
      <c r="AS19" s="1"/>
    </row>
    <row r="20" spans="1:45" ht="30" x14ac:dyDescent="0.25">
      <c r="A20" s="7">
        <v>6</v>
      </c>
      <c r="B20" s="112">
        <v>320</v>
      </c>
      <c r="C20" s="111">
        <v>152.24</v>
      </c>
      <c r="D20" s="114">
        <f>16*20</f>
        <v>320</v>
      </c>
      <c r="E20" s="111">
        <v>191.27</v>
      </c>
      <c r="F20" s="114">
        <f>16*20</f>
        <v>320</v>
      </c>
      <c r="G20" s="111">
        <v>201.12</v>
      </c>
      <c r="H20" s="114">
        <f t="shared" si="6"/>
        <v>320</v>
      </c>
      <c r="I20" s="111">
        <v>119.86</v>
      </c>
      <c r="J20" s="114">
        <f>16*20</f>
        <v>320</v>
      </c>
      <c r="K20" s="111">
        <v>183.47</v>
      </c>
      <c r="L20" s="117">
        <f>16*20</f>
        <v>320</v>
      </c>
      <c r="M20" s="111">
        <v>236.63</v>
      </c>
      <c r="N20" s="117">
        <f>16*20</f>
        <v>320</v>
      </c>
      <c r="O20" s="118">
        <v>194.69</v>
      </c>
      <c r="P20" s="117">
        <v>288</v>
      </c>
      <c r="Q20" s="118">
        <v>136.6</v>
      </c>
      <c r="R20" s="114">
        <v>176</v>
      </c>
      <c r="S20" s="118">
        <v>207.34</v>
      </c>
      <c r="T20" s="115" t="s">
        <v>68</v>
      </c>
      <c r="U20" s="118"/>
      <c r="V20" s="115" t="s">
        <v>68</v>
      </c>
      <c r="W20" s="111"/>
      <c r="X20" s="115" t="s">
        <v>68</v>
      </c>
      <c r="Y20" s="111"/>
      <c r="Z20" s="115" t="s">
        <v>68</v>
      </c>
      <c r="AA20" s="109">
        <v>0</v>
      </c>
      <c r="AB20" s="121">
        <f t="shared" si="5"/>
        <v>1623.22</v>
      </c>
      <c r="AC20" s="8" t="s">
        <v>3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134"/>
      <c r="AS20" s="1"/>
    </row>
    <row r="21" spans="1:45" x14ac:dyDescent="0.25">
      <c r="A21" s="6">
        <v>7</v>
      </c>
      <c r="B21" s="113">
        <v>320</v>
      </c>
      <c r="C21" s="111">
        <v>152.24</v>
      </c>
      <c r="D21" s="114">
        <f>16*20</f>
        <v>320</v>
      </c>
      <c r="E21" s="111">
        <v>191.27</v>
      </c>
      <c r="F21" s="114">
        <v>304</v>
      </c>
      <c r="G21" s="111">
        <v>201.12</v>
      </c>
      <c r="H21" s="114">
        <f t="shared" si="6"/>
        <v>320</v>
      </c>
      <c r="I21" s="111">
        <v>119.86</v>
      </c>
      <c r="J21" s="114">
        <f>16*20</f>
        <v>320</v>
      </c>
      <c r="K21" s="111">
        <v>183.47</v>
      </c>
      <c r="L21" s="117">
        <f>16*20</f>
        <v>320</v>
      </c>
      <c r="M21" s="111">
        <v>236.63</v>
      </c>
      <c r="N21" s="117">
        <v>304</v>
      </c>
      <c r="O21" s="118">
        <v>194.69</v>
      </c>
      <c r="P21" s="117">
        <v>304</v>
      </c>
      <c r="Q21" s="118">
        <v>136.6</v>
      </c>
      <c r="R21" s="114">
        <v>304</v>
      </c>
      <c r="S21" s="118">
        <v>207.34</v>
      </c>
      <c r="T21" s="114">
        <v>304</v>
      </c>
      <c r="U21" s="118">
        <v>189.33</v>
      </c>
      <c r="V21" s="114">
        <v>320</v>
      </c>
      <c r="W21" s="111">
        <v>142.1</v>
      </c>
      <c r="X21" s="114">
        <v>320</v>
      </c>
      <c r="Y21" s="111">
        <v>142.1</v>
      </c>
      <c r="Z21" s="114">
        <v>100</v>
      </c>
      <c r="AA21" s="109">
        <f t="shared" ref="AA21:AA67" si="7">B21+D21+F21+H21+J21+L21+N21+P21+R21+T21+V21+X21+Z21</f>
        <v>3860</v>
      </c>
      <c r="AB21" s="109">
        <f t="shared" si="5"/>
        <v>2096.75</v>
      </c>
      <c r="AC21" s="6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6"/>
      <c r="AS21" s="1"/>
    </row>
    <row r="22" spans="1:45" x14ac:dyDescent="0.25">
      <c r="A22" s="6">
        <v>8</v>
      </c>
      <c r="B22" s="112">
        <v>272</v>
      </c>
      <c r="C22" s="111">
        <v>152.24</v>
      </c>
      <c r="D22" s="114">
        <v>272</v>
      </c>
      <c r="E22" s="111">
        <v>191.27</v>
      </c>
      <c r="F22" s="114">
        <v>288</v>
      </c>
      <c r="G22" s="111">
        <v>201.12</v>
      </c>
      <c r="H22" s="114">
        <f t="shared" si="6"/>
        <v>320</v>
      </c>
      <c r="I22" s="111">
        <v>119.86</v>
      </c>
      <c r="J22" s="114">
        <v>304</v>
      </c>
      <c r="K22" s="111">
        <v>183.47</v>
      </c>
      <c r="L22" s="117">
        <v>304</v>
      </c>
      <c r="M22" s="111">
        <v>236.63</v>
      </c>
      <c r="N22" s="117">
        <v>224</v>
      </c>
      <c r="O22" s="118">
        <v>194.69</v>
      </c>
      <c r="P22" s="117">
        <v>224</v>
      </c>
      <c r="Q22" s="118">
        <v>136.6</v>
      </c>
      <c r="R22" s="114">
        <v>288</v>
      </c>
      <c r="S22" s="118">
        <v>207.34</v>
      </c>
      <c r="T22" s="114">
        <v>208</v>
      </c>
      <c r="U22" s="118">
        <v>189.33</v>
      </c>
      <c r="V22" s="114">
        <v>320</v>
      </c>
      <c r="W22" s="111">
        <v>142.1</v>
      </c>
      <c r="X22" s="114">
        <v>320</v>
      </c>
      <c r="Y22" s="111">
        <v>142.1</v>
      </c>
      <c r="Z22" s="114">
        <v>100</v>
      </c>
      <c r="AA22" s="109">
        <f t="shared" si="7"/>
        <v>3444</v>
      </c>
      <c r="AB22" s="109">
        <f t="shared" si="5"/>
        <v>2096.75</v>
      </c>
      <c r="AC22" s="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4"/>
      <c r="AS22" s="1"/>
    </row>
    <row r="23" spans="1:45" x14ac:dyDescent="0.25">
      <c r="A23" s="6">
        <v>9</v>
      </c>
      <c r="B23" s="112">
        <v>288</v>
      </c>
      <c r="C23" s="111">
        <v>152.24</v>
      </c>
      <c r="D23" s="114">
        <v>288</v>
      </c>
      <c r="E23" s="111">
        <v>191.27</v>
      </c>
      <c r="F23" s="114">
        <v>320</v>
      </c>
      <c r="G23" s="111">
        <v>201.12</v>
      </c>
      <c r="H23" s="114">
        <f t="shared" si="6"/>
        <v>320</v>
      </c>
      <c r="I23" s="111">
        <v>119.86</v>
      </c>
      <c r="J23" s="114">
        <f>16*20</f>
        <v>320</v>
      </c>
      <c r="K23" s="111">
        <v>183.47</v>
      </c>
      <c r="L23" s="117">
        <f>16*20</f>
        <v>320</v>
      </c>
      <c r="M23" s="111">
        <v>236.63</v>
      </c>
      <c r="N23" s="117">
        <f>16*20</f>
        <v>320</v>
      </c>
      <c r="O23" s="118">
        <v>194.69</v>
      </c>
      <c r="P23" s="117">
        <v>304</v>
      </c>
      <c r="Q23" s="118">
        <v>136.6</v>
      </c>
      <c r="R23" s="114">
        <v>320</v>
      </c>
      <c r="S23" s="118">
        <v>207.34</v>
      </c>
      <c r="T23" s="114">
        <v>320</v>
      </c>
      <c r="U23" s="118">
        <v>189.33</v>
      </c>
      <c r="V23" s="114">
        <v>320</v>
      </c>
      <c r="W23" s="111">
        <v>142.1</v>
      </c>
      <c r="X23" s="114">
        <v>320</v>
      </c>
      <c r="Y23" s="111">
        <v>142.1</v>
      </c>
      <c r="Z23" s="114">
        <v>100</v>
      </c>
      <c r="AA23" s="109">
        <f t="shared" si="7"/>
        <v>3860</v>
      </c>
      <c r="AB23" s="109">
        <f t="shared" si="5"/>
        <v>2096.75</v>
      </c>
      <c r="AC23" s="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34"/>
      <c r="AS23" s="1"/>
    </row>
    <row r="24" spans="1:45" ht="18.75" x14ac:dyDescent="0.3">
      <c r="A24" s="6">
        <v>10</v>
      </c>
      <c r="B24" s="112">
        <v>320</v>
      </c>
      <c r="C24" s="111">
        <v>152.24</v>
      </c>
      <c r="D24" s="114">
        <v>288</v>
      </c>
      <c r="E24" s="111">
        <v>191.27</v>
      </c>
      <c r="F24" s="114">
        <v>304</v>
      </c>
      <c r="G24" s="111">
        <v>201.12</v>
      </c>
      <c r="H24" s="114">
        <f t="shared" si="6"/>
        <v>320</v>
      </c>
      <c r="I24" s="111">
        <v>119.86</v>
      </c>
      <c r="J24" s="114">
        <v>304</v>
      </c>
      <c r="K24" s="111">
        <v>183.47</v>
      </c>
      <c r="L24" s="117">
        <v>304</v>
      </c>
      <c r="M24" s="111">
        <v>236.63</v>
      </c>
      <c r="N24" s="117">
        <v>0</v>
      </c>
      <c r="O24" s="118">
        <v>194.69</v>
      </c>
      <c r="P24" s="117">
        <v>64</v>
      </c>
      <c r="Q24" s="118">
        <v>136.6</v>
      </c>
      <c r="R24" s="114">
        <v>320</v>
      </c>
      <c r="S24" s="118">
        <v>207.34</v>
      </c>
      <c r="T24" s="114">
        <v>288</v>
      </c>
      <c r="U24" s="118">
        <v>189.33</v>
      </c>
      <c r="V24" s="114">
        <v>320</v>
      </c>
      <c r="W24" s="111">
        <v>142.1</v>
      </c>
      <c r="X24" s="114">
        <v>320</v>
      </c>
      <c r="Y24" s="111">
        <v>142.1</v>
      </c>
      <c r="Z24" s="114">
        <v>100</v>
      </c>
      <c r="AA24" s="109">
        <f t="shared" si="7"/>
        <v>3252</v>
      </c>
      <c r="AB24" s="109">
        <f t="shared" si="5"/>
        <v>2096.75</v>
      </c>
      <c r="AC24" s="6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"/>
      <c r="AR24" s="134"/>
      <c r="AS24" s="1"/>
    </row>
    <row r="25" spans="1:45" x14ac:dyDescent="0.25">
      <c r="A25" s="6">
        <v>11</v>
      </c>
      <c r="B25" s="113">
        <v>320</v>
      </c>
      <c r="C25" s="111">
        <v>152.24</v>
      </c>
      <c r="D25" s="114">
        <f>16*20</f>
        <v>320</v>
      </c>
      <c r="E25" s="111">
        <v>191.27</v>
      </c>
      <c r="F25" s="114">
        <f>16*20</f>
        <v>320</v>
      </c>
      <c r="G25" s="111">
        <v>201.12</v>
      </c>
      <c r="H25" s="114">
        <f t="shared" si="6"/>
        <v>320</v>
      </c>
      <c r="I25" s="111">
        <v>119.86</v>
      </c>
      <c r="J25" s="114">
        <f>16*20</f>
        <v>320</v>
      </c>
      <c r="K25" s="111">
        <v>183.47</v>
      </c>
      <c r="L25" s="117">
        <f>16*20</f>
        <v>320</v>
      </c>
      <c r="M25" s="111">
        <v>236.63</v>
      </c>
      <c r="N25" s="117">
        <f>16*20</f>
        <v>320</v>
      </c>
      <c r="O25" s="118">
        <v>194.69</v>
      </c>
      <c r="P25" s="117">
        <v>288</v>
      </c>
      <c r="Q25" s="118">
        <v>136.6</v>
      </c>
      <c r="R25" s="114">
        <v>320</v>
      </c>
      <c r="S25" s="118">
        <v>207.34</v>
      </c>
      <c r="T25" s="114">
        <v>240</v>
      </c>
      <c r="U25" s="118">
        <v>189.33</v>
      </c>
      <c r="V25" s="114">
        <v>320</v>
      </c>
      <c r="W25" s="111">
        <v>142.1</v>
      </c>
      <c r="X25" s="114">
        <v>320</v>
      </c>
      <c r="Y25" s="111">
        <v>142.1</v>
      </c>
      <c r="Z25" s="114">
        <v>100</v>
      </c>
      <c r="AA25" s="109">
        <f t="shared" si="7"/>
        <v>3828</v>
      </c>
      <c r="AB25" s="109">
        <f t="shared" si="5"/>
        <v>2096.75</v>
      </c>
      <c r="AC25" s="6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134"/>
      <c r="AS25" s="1"/>
    </row>
    <row r="26" spans="1:45" x14ac:dyDescent="0.25">
      <c r="A26" s="6">
        <v>12</v>
      </c>
      <c r="B26" s="112">
        <v>320</v>
      </c>
      <c r="C26" s="111">
        <v>152.24</v>
      </c>
      <c r="D26" s="114">
        <v>304</v>
      </c>
      <c r="E26" s="111">
        <v>191.27</v>
      </c>
      <c r="F26" s="114">
        <v>304</v>
      </c>
      <c r="G26" s="111">
        <v>201.12</v>
      </c>
      <c r="H26" s="114">
        <v>256</v>
      </c>
      <c r="I26" s="111">
        <v>119.86</v>
      </c>
      <c r="J26" s="114">
        <v>192</v>
      </c>
      <c r="K26" s="111">
        <v>183.47</v>
      </c>
      <c r="L26" s="117">
        <v>48</v>
      </c>
      <c r="M26" s="111">
        <v>236.63</v>
      </c>
      <c r="N26" s="117">
        <f>16*20</f>
        <v>320</v>
      </c>
      <c r="O26" s="118">
        <v>194.69</v>
      </c>
      <c r="P26" s="117">
        <f>16*20</f>
        <v>320</v>
      </c>
      <c r="Q26" s="118">
        <v>136.6</v>
      </c>
      <c r="R26" s="114">
        <v>320</v>
      </c>
      <c r="S26" s="118">
        <v>207.34</v>
      </c>
      <c r="T26" s="114">
        <v>320</v>
      </c>
      <c r="U26" s="118">
        <v>189.33</v>
      </c>
      <c r="V26" s="114">
        <v>320</v>
      </c>
      <c r="W26" s="111">
        <v>142.1</v>
      </c>
      <c r="X26" s="114">
        <v>320</v>
      </c>
      <c r="Y26" s="111">
        <v>142.1</v>
      </c>
      <c r="Z26" s="114">
        <v>100</v>
      </c>
      <c r="AA26" s="109">
        <f t="shared" si="7"/>
        <v>3444</v>
      </c>
      <c r="AB26" s="109">
        <f t="shared" si="5"/>
        <v>2096.75</v>
      </c>
      <c r="AC26" s="6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87"/>
      <c r="AS26" s="1"/>
    </row>
    <row r="27" spans="1:45" x14ac:dyDescent="0.25">
      <c r="A27" s="6">
        <v>13</v>
      </c>
      <c r="B27" s="112">
        <v>320</v>
      </c>
      <c r="C27" s="111">
        <v>152.24</v>
      </c>
      <c r="D27" s="114">
        <f t="shared" ref="D27" si="8">16*20</f>
        <v>320</v>
      </c>
      <c r="E27" s="111">
        <v>191.27</v>
      </c>
      <c r="F27" s="114">
        <f t="shared" ref="F27" si="9">16*20</f>
        <v>320</v>
      </c>
      <c r="G27" s="111">
        <v>201.12</v>
      </c>
      <c r="H27" s="114">
        <f t="shared" ref="H27" si="10">16*20</f>
        <v>320</v>
      </c>
      <c r="I27" s="111">
        <v>119.86</v>
      </c>
      <c r="J27" s="114">
        <f t="shared" ref="J27:N27" si="11">16*20</f>
        <v>320</v>
      </c>
      <c r="K27" s="111">
        <v>183.47</v>
      </c>
      <c r="L27" s="117">
        <f t="shared" si="11"/>
        <v>320</v>
      </c>
      <c r="M27" s="111">
        <v>236.63</v>
      </c>
      <c r="N27" s="117">
        <f t="shared" si="11"/>
        <v>320</v>
      </c>
      <c r="O27" s="118">
        <v>194.69</v>
      </c>
      <c r="P27" s="117">
        <v>304</v>
      </c>
      <c r="Q27" s="118">
        <v>136.6</v>
      </c>
      <c r="R27" s="114">
        <v>320</v>
      </c>
      <c r="S27" s="118">
        <v>207.34</v>
      </c>
      <c r="T27" s="114">
        <v>320</v>
      </c>
      <c r="U27" s="118">
        <v>189.33</v>
      </c>
      <c r="V27" s="114">
        <v>320</v>
      </c>
      <c r="W27" s="111">
        <v>142.1</v>
      </c>
      <c r="X27" s="114">
        <v>320</v>
      </c>
      <c r="Y27" s="111">
        <v>142.1</v>
      </c>
      <c r="Z27" s="114">
        <v>100</v>
      </c>
      <c r="AA27" s="109">
        <f t="shared" si="7"/>
        <v>3924</v>
      </c>
      <c r="AB27" s="109">
        <f t="shared" si="5"/>
        <v>2096.75</v>
      </c>
      <c r="AC27" s="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5">
      <c r="A28" s="6">
        <v>14</v>
      </c>
      <c r="B28" s="112">
        <v>304</v>
      </c>
      <c r="C28" s="111">
        <v>152.24</v>
      </c>
      <c r="D28" s="114">
        <f>16*20</f>
        <v>320</v>
      </c>
      <c r="E28" s="111">
        <v>191.27</v>
      </c>
      <c r="F28" s="114">
        <v>256</v>
      </c>
      <c r="G28" s="111">
        <v>201.12</v>
      </c>
      <c r="H28" s="114">
        <v>240</v>
      </c>
      <c r="I28" s="111">
        <v>119.86</v>
      </c>
      <c r="J28" s="114">
        <f>16*20</f>
        <v>320</v>
      </c>
      <c r="K28" s="111">
        <v>183.47</v>
      </c>
      <c r="L28" s="117">
        <v>272</v>
      </c>
      <c r="M28" s="111">
        <v>236.63</v>
      </c>
      <c r="N28" s="117">
        <v>240</v>
      </c>
      <c r="O28" s="118">
        <v>194.69</v>
      </c>
      <c r="P28" s="117">
        <v>112</v>
      </c>
      <c r="Q28" s="118">
        <v>136.6</v>
      </c>
      <c r="R28" s="114">
        <v>192</v>
      </c>
      <c r="S28" s="118">
        <v>207.34</v>
      </c>
      <c r="T28" s="114">
        <v>288</v>
      </c>
      <c r="U28" s="118">
        <v>189.33</v>
      </c>
      <c r="V28" s="114">
        <v>320</v>
      </c>
      <c r="W28" s="111">
        <v>142.1</v>
      </c>
      <c r="X28" s="114">
        <v>320</v>
      </c>
      <c r="Y28" s="111">
        <v>142.1</v>
      </c>
      <c r="Z28" s="114">
        <v>100</v>
      </c>
      <c r="AA28" s="109">
        <f t="shared" si="7"/>
        <v>3284</v>
      </c>
      <c r="AB28" s="109">
        <f t="shared" si="5"/>
        <v>2096.75</v>
      </c>
      <c r="AC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5">
      <c r="A29" s="6">
        <v>15</v>
      </c>
      <c r="B29" s="112">
        <v>320</v>
      </c>
      <c r="C29" s="111">
        <v>152.24</v>
      </c>
      <c r="D29" s="114">
        <f>16*20</f>
        <v>320</v>
      </c>
      <c r="E29" s="111">
        <v>191.27</v>
      </c>
      <c r="F29" s="114">
        <f t="shared" ref="F29:F31" si="12">16*20</f>
        <v>320</v>
      </c>
      <c r="G29" s="111">
        <v>201.12</v>
      </c>
      <c r="H29" s="114">
        <f t="shared" ref="H29:H31" si="13">16*20</f>
        <v>320</v>
      </c>
      <c r="I29" s="111">
        <v>119.86</v>
      </c>
      <c r="J29" s="114">
        <f>16*20</f>
        <v>320</v>
      </c>
      <c r="K29" s="111">
        <v>183.47</v>
      </c>
      <c r="L29" s="117">
        <v>48</v>
      </c>
      <c r="M29" s="111">
        <v>236.63</v>
      </c>
      <c r="N29" s="117">
        <v>96</v>
      </c>
      <c r="O29" s="118">
        <v>194.69</v>
      </c>
      <c r="P29" s="117">
        <v>304</v>
      </c>
      <c r="Q29" s="118">
        <v>136.6</v>
      </c>
      <c r="R29" s="114">
        <v>320</v>
      </c>
      <c r="S29" s="118">
        <v>207.34</v>
      </c>
      <c r="T29" s="114">
        <v>320</v>
      </c>
      <c r="U29" s="118">
        <v>189.33</v>
      </c>
      <c r="V29" s="114">
        <v>320</v>
      </c>
      <c r="W29" s="111">
        <v>142.1</v>
      </c>
      <c r="X29" s="114">
        <v>320</v>
      </c>
      <c r="Y29" s="111">
        <v>142.1</v>
      </c>
      <c r="Z29" s="114">
        <v>100</v>
      </c>
      <c r="AA29" s="109">
        <f t="shared" si="7"/>
        <v>3428</v>
      </c>
      <c r="AB29" s="109">
        <f t="shared" si="5"/>
        <v>2096.75</v>
      </c>
      <c r="AC29" s="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x14ac:dyDescent="0.25">
      <c r="A30" s="6">
        <v>16</v>
      </c>
      <c r="B30" s="113">
        <v>320</v>
      </c>
      <c r="C30" s="111">
        <v>152.24</v>
      </c>
      <c r="D30" s="114">
        <v>240</v>
      </c>
      <c r="E30" s="111">
        <v>191.27</v>
      </c>
      <c r="F30" s="114">
        <f t="shared" si="12"/>
        <v>320</v>
      </c>
      <c r="G30" s="111">
        <v>201.12</v>
      </c>
      <c r="H30" s="114">
        <f t="shared" si="13"/>
        <v>320</v>
      </c>
      <c r="I30" s="111">
        <v>119.86</v>
      </c>
      <c r="J30" s="114">
        <f>16*20</f>
        <v>320</v>
      </c>
      <c r="K30" s="111">
        <v>183.47</v>
      </c>
      <c r="L30" s="117">
        <f>16*20</f>
        <v>320</v>
      </c>
      <c r="M30" s="111">
        <v>236.63</v>
      </c>
      <c r="N30" s="117">
        <f>16*20</f>
        <v>320</v>
      </c>
      <c r="O30" s="118">
        <v>194.69</v>
      </c>
      <c r="P30" s="117">
        <f>16*20</f>
        <v>320</v>
      </c>
      <c r="Q30" s="118">
        <v>136.6</v>
      </c>
      <c r="R30" s="114">
        <v>320</v>
      </c>
      <c r="S30" s="118">
        <v>207.34</v>
      </c>
      <c r="T30" s="114">
        <v>272</v>
      </c>
      <c r="U30" s="118">
        <v>189.33</v>
      </c>
      <c r="V30" s="114">
        <v>320</v>
      </c>
      <c r="W30" s="111">
        <v>142.1</v>
      </c>
      <c r="X30" s="114">
        <v>320</v>
      </c>
      <c r="Y30" s="111">
        <v>142.1</v>
      </c>
      <c r="Z30" s="114">
        <v>100</v>
      </c>
      <c r="AA30" s="109">
        <f t="shared" si="7"/>
        <v>3812</v>
      </c>
      <c r="AB30" s="109">
        <f t="shared" si="5"/>
        <v>2096.75</v>
      </c>
      <c r="AC30" s="6"/>
      <c r="AE30" s="1"/>
      <c r="AF30" s="1"/>
      <c r="AG30" s="1"/>
      <c r="AH30" s="1"/>
      <c r="AI30" s="1"/>
      <c r="AJ30" s="165"/>
      <c r="AK30" s="165"/>
      <c r="AL30" s="165"/>
      <c r="AM30" s="165"/>
      <c r="AN30" s="137"/>
      <c r="AO30" s="138"/>
      <c r="AP30" s="1"/>
      <c r="AQ30" s="1"/>
      <c r="AR30" s="1"/>
      <c r="AS30" s="1"/>
    </row>
    <row r="31" spans="1:45" ht="15.75" x14ac:dyDescent="0.25">
      <c r="A31" s="6">
        <v>17</v>
      </c>
      <c r="B31" s="113">
        <v>272</v>
      </c>
      <c r="C31" s="111">
        <v>152.24</v>
      </c>
      <c r="D31" s="114">
        <v>208</v>
      </c>
      <c r="E31" s="111">
        <v>191.27</v>
      </c>
      <c r="F31" s="114">
        <f t="shared" si="12"/>
        <v>320</v>
      </c>
      <c r="G31" s="111">
        <v>201.12</v>
      </c>
      <c r="H31" s="114">
        <f t="shared" si="13"/>
        <v>320</v>
      </c>
      <c r="I31" s="111">
        <v>119.86</v>
      </c>
      <c r="J31" s="114">
        <v>304</v>
      </c>
      <c r="K31" s="111">
        <v>183.47</v>
      </c>
      <c r="L31" s="117">
        <v>240</v>
      </c>
      <c r="M31" s="111">
        <v>236.63</v>
      </c>
      <c r="N31" s="117">
        <v>256</v>
      </c>
      <c r="O31" s="118">
        <v>194.69</v>
      </c>
      <c r="P31" s="117">
        <v>272</v>
      </c>
      <c r="Q31" s="118">
        <v>136.6</v>
      </c>
      <c r="R31" s="114">
        <v>256</v>
      </c>
      <c r="S31" s="118">
        <v>207.34</v>
      </c>
      <c r="T31" s="114">
        <v>320</v>
      </c>
      <c r="U31" s="118">
        <v>189.33</v>
      </c>
      <c r="V31" s="114">
        <v>320</v>
      </c>
      <c r="W31" s="150">
        <v>142.1</v>
      </c>
      <c r="X31" s="114">
        <v>320</v>
      </c>
      <c r="Y31" s="150">
        <v>142.1</v>
      </c>
      <c r="Z31" s="114">
        <v>100</v>
      </c>
      <c r="AA31" s="151">
        <f t="shared" si="7"/>
        <v>3508</v>
      </c>
      <c r="AB31" s="151">
        <f t="shared" si="5"/>
        <v>2096.75</v>
      </c>
      <c r="AC31" s="6"/>
      <c r="AE31" s="166"/>
      <c r="AF31" s="167"/>
      <c r="AG31" s="167"/>
      <c r="AH31" s="1"/>
      <c r="AI31" s="1"/>
      <c r="AJ31" s="139"/>
      <c r="AK31" s="139"/>
      <c r="AL31" s="139"/>
      <c r="AM31" s="139"/>
      <c r="AN31" s="139"/>
      <c r="AO31" s="139"/>
      <c r="AP31" s="1"/>
      <c r="AQ31" s="1"/>
      <c r="AR31" s="1"/>
      <c r="AS31" s="1"/>
    </row>
    <row r="32" spans="1:45" ht="15.75" x14ac:dyDescent="0.25">
      <c r="A32" s="6">
        <v>18</v>
      </c>
      <c r="B32" s="112">
        <v>320</v>
      </c>
      <c r="C32" s="111">
        <v>152.24</v>
      </c>
      <c r="D32" s="114">
        <f>16*20</f>
        <v>320</v>
      </c>
      <c r="E32" s="111">
        <v>191.27</v>
      </c>
      <c r="F32" s="114">
        <v>304</v>
      </c>
      <c r="G32" s="111">
        <v>201.12</v>
      </c>
      <c r="H32" s="114">
        <v>304</v>
      </c>
      <c r="I32" s="111">
        <v>119.86</v>
      </c>
      <c r="J32" s="114">
        <f>16*20</f>
        <v>320</v>
      </c>
      <c r="K32" s="111">
        <v>183.47</v>
      </c>
      <c r="L32" s="117">
        <v>304</v>
      </c>
      <c r="M32" s="111">
        <v>236.63</v>
      </c>
      <c r="N32" s="117">
        <v>304</v>
      </c>
      <c r="O32" s="118">
        <v>194.69</v>
      </c>
      <c r="P32" s="117">
        <f>16*20</f>
        <v>320</v>
      </c>
      <c r="Q32" s="118">
        <v>136.6</v>
      </c>
      <c r="R32" s="114">
        <v>320</v>
      </c>
      <c r="S32" s="118">
        <v>207.34</v>
      </c>
      <c r="T32" s="114">
        <v>304</v>
      </c>
      <c r="U32" s="118">
        <v>189.33</v>
      </c>
      <c r="V32" s="114">
        <v>320</v>
      </c>
      <c r="W32" s="111">
        <v>142.1</v>
      </c>
      <c r="X32" s="114">
        <v>320</v>
      </c>
      <c r="Y32" s="111">
        <v>142.1</v>
      </c>
      <c r="Z32" s="114">
        <v>100</v>
      </c>
      <c r="AA32" s="109">
        <f t="shared" si="7"/>
        <v>3860</v>
      </c>
      <c r="AB32" s="109">
        <f t="shared" si="5"/>
        <v>2096.75</v>
      </c>
      <c r="AC32" s="6"/>
      <c r="AE32" s="132"/>
      <c r="AF32" s="162"/>
      <c r="AG32" s="133"/>
      <c r="AH32" s="1"/>
      <c r="AI32" s="1"/>
      <c r="AJ32" s="163"/>
      <c r="AK32" s="163"/>
      <c r="AL32" s="163"/>
      <c r="AM32" s="163"/>
      <c r="AN32" s="139"/>
      <c r="AO32" s="140"/>
      <c r="AP32" s="1"/>
      <c r="AQ32" s="1"/>
      <c r="AR32" s="1"/>
      <c r="AS32" s="1"/>
    </row>
    <row r="33" spans="1:45" ht="15.75" x14ac:dyDescent="0.25">
      <c r="A33" s="6">
        <v>19</v>
      </c>
      <c r="B33" s="112">
        <v>320</v>
      </c>
      <c r="C33" s="111">
        <v>152.24</v>
      </c>
      <c r="D33" s="114">
        <v>304</v>
      </c>
      <c r="E33" s="111">
        <v>191.27</v>
      </c>
      <c r="F33" s="114">
        <f>16*20</f>
        <v>320</v>
      </c>
      <c r="G33" s="111">
        <v>201.12</v>
      </c>
      <c r="H33" s="114">
        <v>304</v>
      </c>
      <c r="I33" s="111">
        <v>119.86</v>
      </c>
      <c r="J33" s="114">
        <f>16*20</f>
        <v>320</v>
      </c>
      <c r="K33" s="111">
        <v>183.47</v>
      </c>
      <c r="L33" s="117">
        <v>288</v>
      </c>
      <c r="M33" s="111">
        <v>236.63</v>
      </c>
      <c r="N33" s="117">
        <f t="shared" ref="N33:N39" si="14">16*20</f>
        <v>320</v>
      </c>
      <c r="O33" s="118">
        <v>194.69</v>
      </c>
      <c r="P33" s="117">
        <f>16*20</f>
        <v>320</v>
      </c>
      <c r="Q33" s="118">
        <v>136.6</v>
      </c>
      <c r="R33" s="114">
        <v>320</v>
      </c>
      <c r="S33" s="118">
        <v>207.34</v>
      </c>
      <c r="T33" s="114">
        <v>304</v>
      </c>
      <c r="U33" s="118">
        <v>189.33</v>
      </c>
      <c r="V33" s="114">
        <v>320</v>
      </c>
      <c r="W33" s="111">
        <v>142.1</v>
      </c>
      <c r="X33" s="114">
        <v>320</v>
      </c>
      <c r="Y33" s="111">
        <v>142.1</v>
      </c>
      <c r="Z33" s="114">
        <v>100</v>
      </c>
      <c r="AA33" s="109">
        <f t="shared" si="7"/>
        <v>3860</v>
      </c>
      <c r="AB33" s="109">
        <f t="shared" si="5"/>
        <v>2096.75</v>
      </c>
      <c r="AC33" s="6"/>
      <c r="AE33" s="132"/>
      <c r="AF33" s="162"/>
      <c r="AG33" s="133"/>
      <c r="AH33" s="1"/>
      <c r="AI33" s="1"/>
      <c r="AJ33" s="139"/>
      <c r="AK33" s="139"/>
      <c r="AL33" s="139"/>
      <c r="AM33" s="139"/>
      <c r="AN33" s="139"/>
      <c r="AO33" s="139"/>
      <c r="AP33" s="1"/>
      <c r="AQ33" s="1"/>
      <c r="AR33" s="1"/>
      <c r="AS33" s="1"/>
    </row>
    <row r="34" spans="1:45" ht="15.75" x14ac:dyDescent="0.25">
      <c r="A34" s="6">
        <v>20</v>
      </c>
      <c r="B34" s="113">
        <v>320</v>
      </c>
      <c r="C34" s="111">
        <v>152.24</v>
      </c>
      <c r="D34" s="114">
        <f>16*20</f>
        <v>320</v>
      </c>
      <c r="E34" s="111">
        <v>191.27</v>
      </c>
      <c r="F34" s="114">
        <f>16*20</f>
        <v>320</v>
      </c>
      <c r="G34" s="111">
        <v>201.12</v>
      </c>
      <c r="H34" s="114">
        <v>304</v>
      </c>
      <c r="I34" s="111">
        <v>119.86</v>
      </c>
      <c r="J34" s="114">
        <f>16*20</f>
        <v>320</v>
      </c>
      <c r="K34" s="111">
        <v>183.47</v>
      </c>
      <c r="L34" s="117">
        <v>304</v>
      </c>
      <c r="M34" s="111">
        <v>236.63</v>
      </c>
      <c r="N34" s="117">
        <f t="shared" si="14"/>
        <v>320</v>
      </c>
      <c r="O34" s="118">
        <v>194.69</v>
      </c>
      <c r="P34" s="117">
        <v>240</v>
      </c>
      <c r="Q34" s="118">
        <v>136.6</v>
      </c>
      <c r="R34" s="114">
        <v>320</v>
      </c>
      <c r="S34" s="118">
        <v>207.34</v>
      </c>
      <c r="T34" s="114">
        <v>320</v>
      </c>
      <c r="U34" s="118">
        <v>189.33</v>
      </c>
      <c r="V34" s="114">
        <v>320</v>
      </c>
      <c r="W34" s="111">
        <v>142.1</v>
      </c>
      <c r="X34" s="114">
        <v>320</v>
      </c>
      <c r="Y34" s="111">
        <v>142.1</v>
      </c>
      <c r="Z34" s="114">
        <v>100</v>
      </c>
      <c r="AA34" s="109">
        <f t="shared" si="7"/>
        <v>3828</v>
      </c>
      <c r="AB34" s="109">
        <f t="shared" si="5"/>
        <v>2096.75</v>
      </c>
      <c r="AC34" s="6"/>
      <c r="AE34" s="132"/>
      <c r="AF34" s="162"/>
      <c r="AG34" s="133"/>
      <c r="AH34" s="1"/>
      <c r="AI34" s="1"/>
      <c r="AJ34" s="160"/>
      <c r="AK34" s="160"/>
      <c r="AL34" s="160"/>
      <c r="AM34" s="160"/>
      <c r="AN34" s="142"/>
      <c r="AO34" s="143"/>
      <c r="AP34" s="1"/>
      <c r="AQ34" s="1"/>
      <c r="AR34" s="1"/>
      <c r="AS34" s="1"/>
    </row>
    <row r="35" spans="1:45" x14ac:dyDescent="0.25">
      <c r="A35" s="6">
        <v>21</v>
      </c>
      <c r="B35" s="112">
        <v>320</v>
      </c>
      <c r="C35" s="111">
        <v>152.24</v>
      </c>
      <c r="D35" s="114">
        <f>16*20</f>
        <v>320</v>
      </c>
      <c r="E35" s="111">
        <v>191.27</v>
      </c>
      <c r="F35" s="114">
        <v>256</v>
      </c>
      <c r="G35" s="111">
        <v>201.12</v>
      </c>
      <c r="H35" s="114">
        <v>176</v>
      </c>
      <c r="I35" s="111">
        <v>119.86</v>
      </c>
      <c r="J35" s="114">
        <f>16*20</f>
        <v>320</v>
      </c>
      <c r="K35" s="111">
        <v>183.47</v>
      </c>
      <c r="L35" s="117">
        <f>16*20</f>
        <v>320</v>
      </c>
      <c r="M35" s="111">
        <v>236.63</v>
      </c>
      <c r="N35" s="117">
        <f t="shared" si="14"/>
        <v>320</v>
      </c>
      <c r="O35" s="118">
        <v>194.69</v>
      </c>
      <c r="P35" s="117">
        <v>288</v>
      </c>
      <c r="Q35" s="118">
        <v>136.6</v>
      </c>
      <c r="R35" s="114">
        <v>320</v>
      </c>
      <c r="S35" s="118">
        <v>207.34</v>
      </c>
      <c r="T35" s="114">
        <v>304</v>
      </c>
      <c r="U35" s="118">
        <v>189.33</v>
      </c>
      <c r="V35" s="114">
        <v>320</v>
      </c>
      <c r="W35" s="111">
        <v>142.1</v>
      </c>
      <c r="X35" s="114">
        <v>320</v>
      </c>
      <c r="Y35" s="111">
        <v>142.1</v>
      </c>
      <c r="Z35" s="114">
        <v>100</v>
      </c>
      <c r="AA35" s="109">
        <f t="shared" si="7"/>
        <v>3684</v>
      </c>
      <c r="AB35" s="109">
        <f t="shared" si="5"/>
        <v>2096.75</v>
      </c>
      <c r="AC35" s="6"/>
      <c r="AE35" s="132"/>
      <c r="AF35" s="162"/>
      <c r="AG35" s="13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5">
      <c r="A36" s="6">
        <v>22</v>
      </c>
      <c r="B36" s="112">
        <v>320</v>
      </c>
      <c r="C36" s="111">
        <v>152.24</v>
      </c>
      <c r="D36" s="114">
        <f>16*20</f>
        <v>320</v>
      </c>
      <c r="E36" s="111">
        <v>191.27</v>
      </c>
      <c r="F36" s="114">
        <f>16*20</f>
        <v>320</v>
      </c>
      <c r="G36" s="111">
        <v>201.12</v>
      </c>
      <c r="H36" s="114">
        <f>16*20</f>
        <v>320</v>
      </c>
      <c r="I36" s="111">
        <v>119.86</v>
      </c>
      <c r="J36" s="114">
        <f>16*20</f>
        <v>320</v>
      </c>
      <c r="K36" s="111">
        <v>183.47</v>
      </c>
      <c r="L36" s="117">
        <v>304</v>
      </c>
      <c r="M36" s="111">
        <v>236.63</v>
      </c>
      <c r="N36" s="117">
        <f t="shared" si="14"/>
        <v>320</v>
      </c>
      <c r="O36" s="118">
        <v>194.69</v>
      </c>
      <c r="P36" s="117">
        <v>304</v>
      </c>
      <c r="Q36" s="118">
        <v>136.6</v>
      </c>
      <c r="R36" s="114">
        <v>320</v>
      </c>
      <c r="S36" s="118">
        <v>207.34</v>
      </c>
      <c r="T36" s="114">
        <v>320</v>
      </c>
      <c r="U36" s="118">
        <v>189.33</v>
      </c>
      <c r="V36" s="114">
        <v>320</v>
      </c>
      <c r="W36" s="111">
        <v>142.1</v>
      </c>
      <c r="X36" s="114">
        <v>320</v>
      </c>
      <c r="Y36" s="111">
        <v>142.1</v>
      </c>
      <c r="Z36" s="114">
        <v>100</v>
      </c>
      <c r="AA36" s="109">
        <f t="shared" si="7"/>
        <v>3908</v>
      </c>
      <c r="AB36" s="109">
        <f t="shared" si="5"/>
        <v>2096.75</v>
      </c>
      <c r="AC36" s="6"/>
      <c r="AE36" s="132"/>
      <c r="AF36" s="162"/>
      <c r="AG36" s="13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x14ac:dyDescent="0.25">
      <c r="A37" s="6">
        <v>23</v>
      </c>
      <c r="B37" s="112">
        <v>320</v>
      </c>
      <c r="C37" s="111">
        <v>152.24</v>
      </c>
      <c r="D37" s="114">
        <f>16*20</f>
        <v>320</v>
      </c>
      <c r="E37" s="111">
        <v>191.27</v>
      </c>
      <c r="F37" s="114">
        <f>16*20</f>
        <v>320</v>
      </c>
      <c r="G37" s="111">
        <v>201.12</v>
      </c>
      <c r="H37" s="114">
        <v>304</v>
      </c>
      <c r="I37" s="111">
        <v>119.86</v>
      </c>
      <c r="J37" s="114">
        <v>304</v>
      </c>
      <c r="K37" s="111">
        <v>183.47</v>
      </c>
      <c r="L37" s="117">
        <v>176</v>
      </c>
      <c r="M37" s="111">
        <v>236.63</v>
      </c>
      <c r="N37" s="117">
        <f t="shared" si="14"/>
        <v>320</v>
      </c>
      <c r="O37" s="118">
        <v>194.69</v>
      </c>
      <c r="P37" s="117">
        <f>16*20</f>
        <v>320</v>
      </c>
      <c r="Q37" s="118">
        <v>136.6</v>
      </c>
      <c r="R37" s="114">
        <v>288</v>
      </c>
      <c r="S37" s="118">
        <v>207.34</v>
      </c>
      <c r="T37" s="114">
        <v>304</v>
      </c>
      <c r="U37" s="118">
        <v>189.33</v>
      </c>
      <c r="V37" s="114">
        <v>320</v>
      </c>
      <c r="W37" s="111">
        <v>142.1</v>
      </c>
      <c r="X37" s="114">
        <v>320</v>
      </c>
      <c r="Y37" s="111">
        <v>142.1</v>
      </c>
      <c r="Z37" s="114">
        <v>100</v>
      </c>
      <c r="AA37" s="109">
        <f t="shared" si="7"/>
        <v>3716</v>
      </c>
      <c r="AB37" s="109">
        <f t="shared" si="5"/>
        <v>2096.75</v>
      </c>
      <c r="AC37" s="6"/>
      <c r="AE37" s="164"/>
      <c r="AF37" s="164"/>
      <c r="AG37" s="144"/>
      <c r="AH37" s="1"/>
      <c r="AI37" s="1"/>
      <c r="AJ37" s="165"/>
      <c r="AK37" s="165"/>
      <c r="AL37" s="165"/>
      <c r="AM37" s="165"/>
      <c r="AN37" s="137"/>
      <c r="AO37" s="138"/>
      <c r="AP37" s="1"/>
      <c r="AQ37" s="1"/>
      <c r="AR37" s="1"/>
      <c r="AS37" s="1"/>
    </row>
    <row r="38" spans="1:45" x14ac:dyDescent="0.25">
      <c r="A38" s="6">
        <v>24</v>
      </c>
      <c r="B38" s="113">
        <v>320</v>
      </c>
      <c r="C38" s="111">
        <v>152.24</v>
      </c>
      <c r="D38" s="114">
        <f>16*20</f>
        <v>320</v>
      </c>
      <c r="E38" s="111">
        <v>191.27</v>
      </c>
      <c r="F38" s="114">
        <f>16*20</f>
        <v>320</v>
      </c>
      <c r="G38" s="111">
        <v>201.12</v>
      </c>
      <c r="H38" s="114">
        <v>304</v>
      </c>
      <c r="I38" s="111">
        <v>119.86</v>
      </c>
      <c r="J38" s="114">
        <f t="shared" ref="J38:J53" si="15">16*20</f>
        <v>320</v>
      </c>
      <c r="K38" s="111">
        <v>183.47</v>
      </c>
      <c r="L38" s="117">
        <v>304</v>
      </c>
      <c r="M38" s="111">
        <v>236.63</v>
      </c>
      <c r="N38" s="117">
        <f t="shared" si="14"/>
        <v>320</v>
      </c>
      <c r="O38" s="118">
        <v>194.69</v>
      </c>
      <c r="P38" s="117">
        <f>16*20</f>
        <v>320</v>
      </c>
      <c r="Q38" s="118">
        <v>136.6</v>
      </c>
      <c r="R38" s="114">
        <v>288</v>
      </c>
      <c r="S38" s="118">
        <v>207.34</v>
      </c>
      <c r="T38" s="114">
        <v>304</v>
      </c>
      <c r="U38" s="118">
        <v>189.33</v>
      </c>
      <c r="V38" s="114">
        <v>320</v>
      </c>
      <c r="W38" s="111">
        <v>142.1</v>
      </c>
      <c r="X38" s="114">
        <v>320</v>
      </c>
      <c r="Y38" s="111">
        <v>142.1</v>
      </c>
      <c r="Z38" s="114">
        <v>100</v>
      </c>
      <c r="AA38" s="109">
        <f t="shared" si="7"/>
        <v>3860</v>
      </c>
      <c r="AB38" s="109">
        <f t="shared" si="5"/>
        <v>2096.75</v>
      </c>
      <c r="AC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75" x14ac:dyDescent="0.25">
      <c r="A39" s="6">
        <v>25</v>
      </c>
      <c r="B39" s="113">
        <v>0</v>
      </c>
      <c r="C39" s="111">
        <v>152.24</v>
      </c>
      <c r="D39" s="114">
        <v>208</v>
      </c>
      <c r="E39" s="111">
        <v>191.27</v>
      </c>
      <c r="F39" s="114">
        <f>16*20</f>
        <v>320</v>
      </c>
      <c r="G39" s="111">
        <v>201.12</v>
      </c>
      <c r="H39" s="114">
        <v>320</v>
      </c>
      <c r="I39" s="111">
        <v>119.86</v>
      </c>
      <c r="J39" s="114">
        <f t="shared" si="15"/>
        <v>320</v>
      </c>
      <c r="K39" s="111">
        <v>183.47</v>
      </c>
      <c r="L39" s="117">
        <f>16*20</f>
        <v>320</v>
      </c>
      <c r="M39" s="111">
        <v>236.63</v>
      </c>
      <c r="N39" s="117">
        <f t="shared" si="14"/>
        <v>320</v>
      </c>
      <c r="O39" s="118">
        <v>194.69</v>
      </c>
      <c r="P39" s="117">
        <f>16*20</f>
        <v>320</v>
      </c>
      <c r="Q39" s="118">
        <v>136.6</v>
      </c>
      <c r="R39" s="114">
        <v>320</v>
      </c>
      <c r="S39" s="118">
        <v>207.34</v>
      </c>
      <c r="T39" s="114">
        <v>320</v>
      </c>
      <c r="U39" s="118">
        <v>189.33</v>
      </c>
      <c r="V39" s="114">
        <v>320</v>
      </c>
      <c r="W39" s="111">
        <v>142.1</v>
      </c>
      <c r="X39" s="114">
        <v>320</v>
      </c>
      <c r="Y39" s="111">
        <v>142.1</v>
      </c>
      <c r="Z39" s="114">
        <v>100</v>
      </c>
      <c r="AA39" s="109">
        <f t="shared" si="7"/>
        <v>3508</v>
      </c>
      <c r="AB39" s="109">
        <f t="shared" si="5"/>
        <v>2096.75</v>
      </c>
      <c r="AC39" s="6"/>
      <c r="AE39" s="1"/>
      <c r="AF39" s="1"/>
      <c r="AG39" s="1"/>
      <c r="AH39" s="1"/>
      <c r="AI39" s="1"/>
      <c r="AJ39" s="159"/>
      <c r="AK39" s="159"/>
      <c r="AL39" s="159"/>
      <c r="AM39" s="159"/>
      <c r="AN39" s="145"/>
      <c r="AO39" s="146"/>
      <c r="AP39" s="1"/>
      <c r="AQ39" s="1"/>
      <c r="AR39" s="1"/>
      <c r="AS39" s="1"/>
    </row>
    <row r="40" spans="1:45" ht="15.75" x14ac:dyDescent="0.25">
      <c r="A40" s="6">
        <v>26</v>
      </c>
      <c r="B40" s="112">
        <v>304</v>
      </c>
      <c r="C40" s="111">
        <v>152.24</v>
      </c>
      <c r="D40" s="114">
        <v>304</v>
      </c>
      <c r="E40" s="111">
        <v>191.27</v>
      </c>
      <c r="F40" s="114">
        <v>304</v>
      </c>
      <c r="G40" s="111">
        <v>201.12</v>
      </c>
      <c r="H40" s="114">
        <v>304</v>
      </c>
      <c r="I40" s="111">
        <v>119.86</v>
      </c>
      <c r="J40" s="114">
        <f t="shared" si="15"/>
        <v>320</v>
      </c>
      <c r="K40" s="111">
        <v>183.47</v>
      </c>
      <c r="L40" s="117">
        <v>304</v>
      </c>
      <c r="M40" s="111">
        <v>236.63</v>
      </c>
      <c r="N40" s="117">
        <v>288</v>
      </c>
      <c r="O40" s="118">
        <v>194.69</v>
      </c>
      <c r="P40" s="117">
        <v>288</v>
      </c>
      <c r="Q40" s="118">
        <v>136.6</v>
      </c>
      <c r="R40" s="114">
        <v>304</v>
      </c>
      <c r="S40" s="118">
        <v>207.34</v>
      </c>
      <c r="T40" s="114">
        <v>288</v>
      </c>
      <c r="U40" s="118">
        <v>189.33</v>
      </c>
      <c r="V40" s="114">
        <v>320</v>
      </c>
      <c r="W40" s="111">
        <v>142.1</v>
      </c>
      <c r="X40" s="114">
        <v>320</v>
      </c>
      <c r="Y40" s="111">
        <v>142.1</v>
      </c>
      <c r="Z40" s="114">
        <v>100</v>
      </c>
      <c r="AA40" s="109">
        <f t="shared" si="7"/>
        <v>3748</v>
      </c>
      <c r="AB40" s="109">
        <f t="shared" si="5"/>
        <v>2096.75</v>
      </c>
      <c r="AC40" s="6"/>
      <c r="AE40" s="1"/>
      <c r="AF40" s="1"/>
      <c r="AG40" s="1"/>
      <c r="AH40" s="1"/>
      <c r="AI40" s="1"/>
      <c r="AJ40" s="84"/>
      <c r="AK40" s="84"/>
      <c r="AL40" s="84"/>
      <c r="AM40" s="84"/>
      <c r="AN40" s="1"/>
      <c r="AO40" s="85"/>
      <c r="AP40" s="1"/>
      <c r="AQ40" s="1"/>
      <c r="AR40" s="1"/>
      <c r="AS40" s="1"/>
    </row>
    <row r="41" spans="1:45" ht="15.75" x14ac:dyDescent="0.25">
      <c r="A41" s="6">
        <v>27</v>
      </c>
      <c r="B41" s="112">
        <v>320</v>
      </c>
      <c r="C41" s="111">
        <v>152.24</v>
      </c>
      <c r="D41" s="114">
        <f>16*20</f>
        <v>320</v>
      </c>
      <c r="E41" s="111">
        <v>191.27</v>
      </c>
      <c r="F41" s="114">
        <f>16*20</f>
        <v>320</v>
      </c>
      <c r="G41" s="111">
        <v>201.12</v>
      </c>
      <c r="H41" s="114">
        <f t="shared" ref="H41:H47" si="16">16*20</f>
        <v>320</v>
      </c>
      <c r="I41" s="111">
        <v>119.86</v>
      </c>
      <c r="J41" s="114">
        <f t="shared" si="15"/>
        <v>320</v>
      </c>
      <c r="K41" s="111">
        <v>183.47</v>
      </c>
      <c r="L41" s="117">
        <f>16*20</f>
        <v>320</v>
      </c>
      <c r="M41" s="111">
        <v>236.63</v>
      </c>
      <c r="N41" s="117">
        <f>16*20</f>
        <v>320</v>
      </c>
      <c r="O41" s="118">
        <v>194.69</v>
      </c>
      <c r="P41" s="117">
        <f>16*20</f>
        <v>320</v>
      </c>
      <c r="Q41" s="118">
        <v>136.6</v>
      </c>
      <c r="R41" s="114">
        <v>320</v>
      </c>
      <c r="S41" s="118">
        <v>207.34</v>
      </c>
      <c r="T41" s="114">
        <v>320</v>
      </c>
      <c r="U41" s="118">
        <v>189.33</v>
      </c>
      <c r="V41" s="114">
        <v>320</v>
      </c>
      <c r="W41" s="111">
        <v>142.1</v>
      </c>
      <c r="X41" s="114">
        <v>320</v>
      </c>
      <c r="Y41" s="111">
        <v>142.1</v>
      </c>
      <c r="Z41" s="114">
        <v>100</v>
      </c>
      <c r="AA41" s="109">
        <f t="shared" si="7"/>
        <v>3940</v>
      </c>
      <c r="AB41" s="109">
        <f t="shared" si="5"/>
        <v>2096.75</v>
      </c>
      <c r="AC41" s="6"/>
      <c r="AE41" s="1"/>
      <c r="AF41" s="1"/>
      <c r="AG41" s="1"/>
      <c r="AH41" s="1"/>
      <c r="AI41" s="1"/>
      <c r="AJ41" s="160"/>
      <c r="AK41" s="160"/>
      <c r="AL41" s="160"/>
      <c r="AM41" s="160"/>
      <c r="AN41" s="1"/>
      <c r="AO41" s="85"/>
      <c r="AP41" s="1"/>
      <c r="AQ41" s="1"/>
      <c r="AR41" s="1"/>
      <c r="AS41" s="1"/>
    </row>
    <row r="42" spans="1:45" x14ac:dyDescent="0.25">
      <c r="A42" s="6">
        <v>28</v>
      </c>
      <c r="B42" s="112">
        <v>320</v>
      </c>
      <c r="C42" s="111">
        <v>152.24</v>
      </c>
      <c r="D42" s="114">
        <v>240</v>
      </c>
      <c r="E42" s="111">
        <v>191.27</v>
      </c>
      <c r="F42" s="114">
        <f>16*20</f>
        <v>320</v>
      </c>
      <c r="G42" s="111">
        <v>201.12</v>
      </c>
      <c r="H42" s="114">
        <f t="shared" si="16"/>
        <v>320</v>
      </c>
      <c r="I42" s="111">
        <v>119.86</v>
      </c>
      <c r="J42" s="114">
        <f t="shared" si="15"/>
        <v>320</v>
      </c>
      <c r="K42" s="111">
        <v>183.47</v>
      </c>
      <c r="L42" s="117">
        <f>16*20</f>
        <v>320</v>
      </c>
      <c r="M42" s="111">
        <v>236.63</v>
      </c>
      <c r="N42" s="117">
        <f>16*20</f>
        <v>320</v>
      </c>
      <c r="O42" s="118">
        <v>194.69</v>
      </c>
      <c r="P42" s="117">
        <v>256</v>
      </c>
      <c r="Q42" s="118">
        <v>136.6</v>
      </c>
      <c r="R42" s="114">
        <v>320</v>
      </c>
      <c r="S42" s="118">
        <v>207.34</v>
      </c>
      <c r="T42" s="114">
        <v>320</v>
      </c>
      <c r="U42" s="118">
        <v>189.33</v>
      </c>
      <c r="V42" s="114">
        <v>320</v>
      </c>
      <c r="W42" s="111">
        <v>142.1</v>
      </c>
      <c r="X42" s="114">
        <v>320</v>
      </c>
      <c r="Y42" s="111">
        <v>142.1</v>
      </c>
      <c r="Z42" s="114">
        <v>100</v>
      </c>
      <c r="AA42" s="109">
        <f t="shared" si="7"/>
        <v>3796</v>
      </c>
      <c r="AB42" s="109">
        <f t="shared" si="5"/>
        <v>2096.75</v>
      </c>
      <c r="AC42" s="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5">
      <c r="A43" s="6">
        <v>29</v>
      </c>
      <c r="B43" s="112">
        <v>320</v>
      </c>
      <c r="C43" s="111">
        <v>152.24</v>
      </c>
      <c r="D43" s="114">
        <f>16*20</f>
        <v>320</v>
      </c>
      <c r="E43" s="111">
        <v>191.27</v>
      </c>
      <c r="F43" s="114">
        <v>304</v>
      </c>
      <c r="G43" s="111">
        <v>201.12</v>
      </c>
      <c r="H43" s="114">
        <f t="shared" si="16"/>
        <v>320</v>
      </c>
      <c r="I43" s="111">
        <v>119.86</v>
      </c>
      <c r="J43" s="114">
        <f t="shared" si="15"/>
        <v>320</v>
      </c>
      <c r="K43" s="111">
        <v>183.47</v>
      </c>
      <c r="L43" s="117">
        <v>304</v>
      </c>
      <c r="M43" s="111">
        <v>236.63</v>
      </c>
      <c r="N43" s="117">
        <f>16*20</f>
        <v>320</v>
      </c>
      <c r="O43" s="118">
        <v>194.69</v>
      </c>
      <c r="P43" s="117">
        <v>288</v>
      </c>
      <c r="Q43" s="118">
        <v>136.6</v>
      </c>
      <c r="R43" s="114">
        <v>320</v>
      </c>
      <c r="S43" s="118">
        <v>207.34</v>
      </c>
      <c r="T43" s="114">
        <v>304</v>
      </c>
      <c r="U43" s="118">
        <v>189.33</v>
      </c>
      <c r="V43" s="114">
        <v>320</v>
      </c>
      <c r="W43" s="111">
        <v>142.1</v>
      </c>
      <c r="X43" s="114">
        <v>320</v>
      </c>
      <c r="Y43" s="111">
        <v>142.1</v>
      </c>
      <c r="Z43" s="114">
        <v>100</v>
      </c>
      <c r="AA43" s="109">
        <f t="shared" si="7"/>
        <v>3860</v>
      </c>
      <c r="AB43" s="109">
        <f t="shared" si="5"/>
        <v>2096.75</v>
      </c>
      <c r="AC43" s="6"/>
      <c r="AE43" s="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"/>
      <c r="AQ43" s="1"/>
      <c r="AR43" s="1"/>
      <c r="AS43" s="1"/>
    </row>
    <row r="44" spans="1:45" x14ac:dyDescent="0.25">
      <c r="A44" s="6">
        <v>30</v>
      </c>
      <c r="B44" s="113">
        <v>304</v>
      </c>
      <c r="C44" s="111">
        <v>152.24</v>
      </c>
      <c r="D44" s="114">
        <v>288</v>
      </c>
      <c r="E44" s="111">
        <v>191.27</v>
      </c>
      <c r="F44" s="114">
        <v>256</v>
      </c>
      <c r="G44" s="111">
        <v>201.12</v>
      </c>
      <c r="H44" s="114">
        <f t="shared" si="16"/>
        <v>320</v>
      </c>
      <c r="I44" s="111">
        <v>119.86</v>
      </c>
      <c r="J44" s="114">
        <f t="shared" si="15"/>
        <v>320</v>
      </c>
      <c r="K44" s="111">
        <v>183.47</v>
      </c>
      <c r="L44" s="117">
        <v>304</v>
      </c>
      <c r="M44" s="111">
        <v>236.63</v>
      </c>
      <c r="N44" s="117">
        <v>304</v>
      </c>
      <c r="O44" s="118">
        <v>194.69</v>
      </c>
      <c r="P44" s="117">
        <v>160</v>
      </c>
      <c r="Q44" s="118">
        <v>136.6</v>
      </c>
      <c r="R44" s="114">
        <v>304</v>
      </c>
      <c r="S44" s="118">
        <v>207.34</v>
      </c>
      <c r="T44" s="114">
        <v>320</v>
      </c>
      <c r="U44" s="118">
        <v>189.33</v>
      </c>
      <c r="V44" s="114">
        <v>320</v>
      </c>
      <c r="W44" s="149">
        <v>142.1</v>
      </c>
      <c r="X44" s="114">
        <v>320</v>
      </c>
      <c r="Y44" s="150">
        <v>142.1</v>
      </c>
      <c r="Z44" s="114">
        <v>100</v>
      </c>
      <c r="AA44" s="151">
        <f t="shared" si="7"/>
        <v>3620</v>
      </c>
      <c r="AB44" s="151">
        <f t="shared" si="5"/>
        <v>2096.75</v>
      </c>
      <c r="AC44" s="6"/>
      <c r="AE44" s="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"/>
      <c r="AQ44" s="1"/>
      <c r="AR44" s="1"/>
      <c r="AS44" s="1"/>
    </row>
    <row r="45" spans="1:45" x14ac:dyDescent="0.25">
      <c r="A45" s="6">
        <v>31</v>
      </c>
      <c r="B45" s="113">
        <v>320</v>
      </c>
      <c r="C45" s="111">
        <v>152.24</v>
      </c>
      <c r="D45" s="114">
        <f t="shared" ref="D45:D47" si="17">16*20</f>
        <v>320</v>
      </c>
      <c r="E45" s="111">
        <v>191.27</v>
      </c>
      <c r="F45" s="114">
        <f t="shared" ref="F45:F47" si="18">16*20</f>
        <v>320</v>
      </c>
      <c r="G45" s="111">
        <v>201.12</v>
      </c>
      <c r="H45" s="114">
        <f t="shared" si="16"/>
        <v>320</v>
      </c>
      <c r="I45" s="111">
        <v>119.86</v>
      </c>
      <c r="J45" s="114">
        <f t="shared" si="15"/>
        <v>320</v>
      </c>
      <c r="K45" s="111">
        <v>183.47</v>
      </c>
      <c r="L45" s="117">
        <f>16*20</f>
        <v>320</v>
      </c>
      <c r="M45" s="111">
        <v>236.63</v>
      </c>
      <c r="N45" s="117">
        <f>16*20</f>
        <v>320</v>
      </c>
      <c r="O45" s="118">
        <v>194.69</v>
      </c>
      <c r="P45" s="117">
        <f>16*20</f>
        <v>320</v>
      </c>
      <c r="Q45" s="118">
        <v>136.6</v>
      </c>
      <c r="R45" s="114">
        <v>320</v>
      </c>
      <c r="S45" s="118">
        <v>207.34</v>
      </c>
      <c r="T45" s="114">
        <v>320</v>
      </c>
      <c r="U45" s="118">
        <v>189.33</v>
      </c>
      <c r="V45" s="114">
        <v>320</v>
      </c>
      <c r="W45" s="111">
        <v>142.1</v>
      </c>
      <c r="X45" s="114">
        <v>320</v>
      </c>
      <c r="Y45" s="111">
        <v>142.1</v>
      </c>
      <c r="Z45" s="114">
        <v>100</v>
      </c>
      <c r="AA45" s="109">
        <f t="shared" si="7"/>
        <v>3940</v>
      </c>
      <c r="AB45" s="109">
        <f t="shared" si="5"/>
        <v>2096.75</v>
      </c>
      <c r="AC45" s="6"/>
      <c r="AE45" s="1"/>
      <c r="AF45" s="147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5">
      <c r="A46" s="6">
        <v>32</v>
      </c>
      <c r="B46" s="112">
        <v>320</v>
      </c>
      <c r="C46" s="111">
        <v>152.24</v>
      </c>
      <c r="D46" s="114">
        <f t="shared" si="17"/>
        <v>320</v>
      </c>
      <c r="E46" s="111">
        <v>191.27</v>
      </c>
      <c r="F46" s="114">
        <f t="shared" si="18"/>
        <v>320</v>
      </c>
      <c r="G46" s="111">
        <v>201.12</v>
      </c>
      <c r="H46" s="114">
        <f t="shared" si="16"/>
        <v>320</v>
      </c>
      <c r="I46" s="111">
        <v>119.86</v>
      </c>
      <c r="J46" s="114">
        <f t="shared" si="15"/>
        <v>320</v>
      </c>
      <c r="K46" s="111">
        <v>183.47</v>
      </c>
      <c r="L46" s="117">
        <f>16*20</f>
        <v>320</v>
      </c>
      <c r="M46" s="111">
        <v>236.63</v>
      </c>
      <c r="N46" s="117">
        <f>16*20</f>
        <v>320</v>
      </c>
      <c r="O46" s="118">
        <v>194.69</v>
      </c>
      <c r="P46" s="117">
        <v>304</v>
      </c>
      <c r="Q46" s="118">
        <v>136.6</v>
      </c>
      <c r="R46" s="114">
        <v>320</v>
      </c>
      <c r="S46" s="118">
        <v>207.34</v>
      </c>
      <c r="T46" s="114">
        <v>288</v>
      </c>
      <c r="U46" s="118">
        <v>189.33</v>
      </c>
      <c r="V46" s="114">
        <v>320</v>
      </c>
      <c r="W46" s="111">
        <v>142.1</v>
      </c>
      <c r="X46" s="114">
        <v>320</v>
      </c>
      <c r="Y46" s="111">
        <v>142.1</v>
      </c>
      <c r="Z46" s="114">
        <v>100</v>
      </c>
      <c r="AA46" s="109">
        <f t="shared" si="7"/>
        <v>3892</v>
      </c>
      <c r="AB46" s="109">
        <f t="shared" si="5"/>
        <v>2096.75</v>
      </c>
      <c r="AC46" s="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5">
      <c r="A47" s="6">
        <v>33</v>
      </c>
      <c r="B47" s="112">
        <v>320</v>
      </c>
      <c r="C47" s="111">
        <v>152.24</v>
      </c>
      <c r="D47" s="114">
        <f t="shared" si="17"/>
        <v>320</v>
      </c>
      <c r="E47" s="111">
        <v>191.27</v>
      </c>
      <c r="F47" s="114">
        <f t="shared" si="18"/>
        <v>320</v>
      </c>
      <c r="G47" s="111">
        <v>201.12</v>
      </c>
      <c r="H47" s="114">
        <f t="shared" si="16"/>
        <v>320</v>
      </c>
      <c r="I47" s="111">
        <v>119.86</v>
      </c>
      <c r="J47" s="114">
        <f t="shared" si="15"/>
        <v>320</v>
      </c>
      <c r="K47" s="111">
        <v>183.47</v>
      </c>
      <c r="L47" s="117">
        <f>16*20</f>
        <v>320</v>
      </c>
      <c r="M47" s="111">
        <v>236.63</v>
      </c>
      <c r="N47" s="117">
        <f>16*20</f>
        <v>320</v>
      </c>
      <c r="O47" s="118">
        <v>194.69</v>
      </c>
      <c r="P47" s="117">
        <f>16*20</f>
        <v>320</v>
      </c>
      <c r="Q47" s="118">
        <v>136.6</v>
      </c>
      <c r="R47" s="114">
        <v>320</v>
      </c>
      <c r="S47" s="118">
        <v>207.34</v>
      </c>
      <c r="T47" s="114">
        <v>320</v>
      </c>
      <c r="U47" s="118">
        <v>189.33</v>
      </c>
      <c r="V47" s="114">
        <v>320</v>
      </c>
      <c r="W47" s="111">
        <v>142.1</v>
      </c>
      <c r="X47" s="114">
        <v>320</v>
      </c>
      <c r="Y47" s="111">
        <v>142.1</v>
      </c>
      <c r="Z47" s="114">
        <v>100</v>
      </c>
      <c r="AA47" s="109">
        <f t="shared" si="7"/>
        <v>3940</v>
      </c>
      <c r="AB47" s="109">
        <f t="shared" si="5"/>
        <v>2096.75</v>
      </c>
      <c r="AC47" s="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5">
      <c r="A48" s="6">
        <v>34</v>
      </c>
      <c r="B48" s="112">
        <v>288</v>
      </c>
      <c r="C48" s="111">
        <v>152.24</v>
      </c>
      <c r="D48" s="114">
        <f>16*20</f>
        <v>320</v>
      </c>
      <c r="E48" s="111">
        <v>191.27</v>
      </c>
      <c r="F48" s="114">
        <v>304</v>
      </c>
      <c r="G48" s="111">
        <v>201.12</v>
      </c>
      <c r="H48" s="114">
        <v>272</v>
      </c>
      <c r="I48" s="111">
        <v>119.86</v>
      </c>
      <c r="J48" s="114">
        <f t="shared" si="15"/>
        <v>320</v>
      </c>
      <c r="K48" s="111">
        <v>183.47</v>
      </c>
      <c r="L48" s="117">
        <v>304</v>
      </c>
      <c r="M48" s="111">
        <v>236.63</v>
      </c>
      <c r="N48" s="117">
        <v>304</v>
      </c>
      <c r="O48" s="118">
        <v>194.69</v>
      </c>
      <c r="P48" s="117">
        <v>304</v>
      </c>
      <c r="Q48" s="118">
        <v>136.6</v>
      </c>
      <c r="R48" s="114">
        <v>288</v>
      </c>
      <c r="S48" s="118">
        <v>207.34</v>
      </c>
      <c r="T48" s="114">
        <v>304</v>
      </c>
      <c r="U48" s="118">
        <v>189.33</v>
      </c>
      <c r="V48" s="114">
        <v>320</v>
      </c>
      <c r="W48" s="111">
        <v>142.1</v>
      </c>
      <c r="X48" s="114">
        <v>320</v>
      </c>
      <c r="Y48" s="111">
        <v>142.1</v>
      </c>
      <c r="Z48" s="114">
        <v>100</v>
      </c>
      <c r="AA48" s="109">
        <f t="shared" si="7"/>
        <v>3748</v>
      </c>
      <c r="AB48" s="109">
        <f t="shared" si="5"/>
        <v>2096.75</v>
      </c>
      <c r="AC48" s="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5">
      <c r="A49" s="6">
        <v>35</v>
      </c>
      <c r="B49" s="112">
        <v>320</v>
      </c>
      <c r="C49" s="111">
        <v>152.24</v>
      </c>
      <c r="D49" s="114">
        <f>16*20</f>
        <v>320</v>
      </c>
      <c r="E49" s="111">
        <v>191.27</v>
      </c>
      <c r="F49" s="114">
        <f>16*20</f>
        <v>320</v>
      </c>
      <c r="G49" s="111">
        <v>201.12</v>
      </c>
      <c r="H49" s="114">
        <f>16*20</f>
        <v>320</v>
      </c>
      <c r="I49" s="111">
        <v>119.86</v>
      </c>
      <c r="J49" s="114">
        <f t="shared" si="15"/>
        <v>320</v>
      </c>
      <c r="K49" s="111">
        <v>183.47</v>
      </c>
      <c r="L49" s="117">
        <v>304</v>
      </c>
      <c r="M49" s="111">
        <v>236.63</v>
      </c>
      <c r="N49" s="117">
        <f>16*20</f>
        <v>320</v>
      </c>
      <c r="O49" s="118">
        <v>194.69</v>
      </c>
      <c r="P49" s="117">
        <f>16*20</f>
        <v>320</v>
      </c>
      <c r="Q49" s="118">
        <v>136.6</v>
      </c>
      <c r="R49" s="114">
        <v>320</v>
      </c>
      <c r="S49" s="118">
        <v>207.34</v>
      </c>
      <c r="T49" s="114">
        <v>320</v>
      </c>
      <c r="U49" s="118">
        <v>189.33</v>
      </c>
      <c r="V49" s="114">
        <v>320</v>
      </c>
      <c r="W49" s="111">
        <v>142.1</v>
      </c>
      <c r="X49" s="114">
        <v>320</v>
      </c>
      <c r="Y49" s="111">
        <v>142.1</v>
      </c>
      <c r="Z49" s="114">
        <v>100</v>
      </c>
      <c r="AA49" s="109">
        <f t="shared" si="7"/>
        <v>3924</v>
      </c>
      <c r="AB49" s="109">
        <f t="shared" si="5"/>
        <v>2096.75</v>
      </c>
      <c r="AC49" s="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5">
      <c r="A50" s="6">
        <v>36</v>
      </c>
      <c r="B50" s="113">
        <v>304</v>
      </c>
      <c r="C50" s="111">
        <v>152.24</v>
      </c>
      <c r="D50" s="114">
        <f>16*20</f>
        <v>320</v>
      </c>
      <c r="E50" s="111">
        <v>191.27</v>
      </c>
      <c r="F50" s="114">
        <v>272</v>
      </c>
      <c r="G50" s="111">
        <v>201.12</v>
      </c>
      <c r="H50" s="114">
        <f>16*20</f>
        <v>320</v>
      </c>
      <c r="I50" s="111">
        <v>119.86</v>
      </c>
      <c r="J50" s="114">
        <f t="shared" si="15"/>
        <v>320</v>
      </c>
      <c r="K50" s="111">
        <v>183.47</v>
      </c>
      <c r="L50" s="117">
        <v>304</v>
      </c>
      <c r="M50" s="111">
        <v>236.63</v>
      </c>
      <c r="N50" s="117">
        <v>304</v>
      </c>
      <c r="O50" s="118">
        <v>194.69</v>
      </c>
      <c r="P50" s="117">
        <v>288</v>
      </c>
      <c r="Q50" s="118">
        <v>136.6</v>
      </c>
      <c r="R50" s="114">
        <v>320</v>
      </c>
      <c r="S50" s="118">
        <v>207.34</v>
      </c>
      <c r="T50" s="114">
        <v>288</v>
      </c>
      <c r="U50" s="118">
        <v>189.33</v>
      </c>
      <c r="V50" s="114">
        <v>320</v>
      </c>
      <c r="W50" s="111">
        <v>142.1</v>
      </c>
      <c r="X50" s="114">
        <v>320</v>
      </c>
      <c r="Y50" s="111">
        <v>142.1</v>
      </c>
      <c r="Z50" s="114">
        <v>100</v>
      </c>
      <c r="AA50" s="109">
        <f t="shared" si="7"/>
        <v>3780</v>
      </c>
      <c r="AB50" s="109">
        <f t="shared" si="5"/>
        <v>2096.75</v>
      </c>
      <c r="AC50" s="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5">
      <c r="A51" s="6">
        <v>37</v>
      </c>
      <c r="B51" s="112">
        <v>320</v>
      </c>
      <c r="C51" s="111">
        <v>152.24</v>
      </c>
      <c r="D51" s="114">
        <f>16*20</f>
        <v>320</v>
      </c>
      <c r="E51" s="111">
        <v>191.27</v>
      </c>
      <c r="F51" s="114">
        <f>16*20</f>
        <v>320</v>
      </c>
      <c r="G51" s="111">
        <v>201.12</v>
      </c>
      <c r="H51" s="114">
        <f>16*20</f>
        <v>320</v>
      </c>
      <c r="I51" s="111">
        <v>119.86</v>
      </c>
      <c r="J51" s="114">
        <f t="shared" si="15"/>
        <v>320</v>
      </c>
      <c r="K51" s="111">
        <v>183.47</v>
      </c>
      <c r="L51" s="117">
        <f>16*20</f>
        <v>320</v>
      </c>
      <c r="M51" s="111">
        <v>236.63</v>
      </c>
      <c r="N51" s="117">
        <f>16*20</f>
        <v>320</v>
      </c>
      <c r="O51" s="118">
        <v>194.69</v>
      </c>
      <c r="P51" s="117">
        <f>16*20</f>
        <v>320</v>
      </c>
      <c r="Q51" s="118">
        <v>136.6</v>
      </c>
      <c r="R51" s="114">
        <v>48</v>
      </c>
      <c r="S51" s="118">
        <v>207.34</v>
      </c>
      <c r="T51" s="114">
        <v>208</v>
      </c>
      <c r="U51" s="118">
        <v>189.33</v>
      </c>
      <c r="V51" s="114">
        <v>320</v>
      </c>
      <c r="W51" s="111">
        <v>142.1</v>
      </c>
      <c r="X51" s="114">
        <v>320</v>
      </c>
      <c r="Y51" s="111">
        <v>142.1</v>
      </c>
      <c r="Z51" s="114">
        <v>100</v>
      </c>
      <c r="AA51" s="109">
        <f t="shared" si="7"/>
        <v>3556</v>
      </c>
      <c r="AB51" s="109">
        <f t="shared" si="5"/>
        <v>2096.75</v>
      </c>
      <c r="AC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5">
      <c r="A52" s="6">
        <v>38</v>
      </c>
      <c r="B52" s="113">
        <v>320</v>
      </c>
      <c r="C52" s="111">
        <v>152.24</v>
      </c>
      <c r="D52" s="114">
        <f t="shared" ref="D52:D53" si="19">16*20</f>
        <v>320</v>
      </c>
      <c r="E52" s="111">
        <v>191.27</v>
      </c>
      <c r="F52" s="114">
        <f t="shared" ref="F52:F53" si="20">16*20</f>
        <v>320</v>
      </c>
      <c r="G52" s="111">
        <v>201.12</v>
      </c>
      <c r="H52" s="114">
        <f t="shared" ref="H52:H53" si="21">16*20</f>
        <v>320</v>
      </c>
      <c r="I52" s="111">
        <v>119.86</v>
      </c>
      <c r="J52" s="114">
        <f t="shared" si="15"/>
        <v>320</v>
      </c>
      <c r="K52" s="111">
        <v>183.47</v>
      </c>
      <c r="L52" s="117">
        <v>272</v>
      </c>
      <c r="M52" s="111">
        <v>236.63</v>
      </c>
      <c r="N52" s="117">
        <f>16*20</f>
        <v>320</v>
      </c>
      <c r="O52" s="118">
        <v>194.69</v>
      </c>
      <c r="P52" s="117">
        <f>16*20</f>
        <v>320</v>
      </c>
      <c r="Q52" s="118">
        <v>136.6</v>
      </c>
      <c r="R52" s="114">
        <v>320</v>
      </c>
      <c r="S52" s="118">
        <v>207.34</v>
      </c>
      <c r="T52" s="114">
        <v>320</v>
      </c>
      <c r="U52" s="118">
        <v>189.33</v>
      </c>
      <c r="V52" s="114">
        <v>320</v>
      </c>
      <c r="W52" s="111">
        <v>142.1</v>
      </c>
      <c r="X52" s="114">
        <v>320</v>
      </c>
      <c r="Y52" s="111">
        <v>142.1</v>
      </c>
      <c r="Z52" s="114">
        <v>100</v>
      </c>
      <c r="AA52" s="109">
        <f t="shared" si="7"/>
        <v>3892</v>
      </c>
      <c r="AB52" s="109">
        <f t="shared" si="5"/>
        <v>2096.75</v>
      </c>
      <c r="AC52" s="6"/>
    </row>
    <row r="53" spans="1:45" x14ac:dyDescent="0.25">
      <c r="A53" s="6">
        <v>39</v>
      </c>
      <c r="B53" s="112">
        <v>320</v>
      </c>
      <c r="C53" s="111">
        <v>152.24</v>
      </c>
      <c r="D53" s="114">
        <f t="shared" si="19"/>
        <v>320</v>
      </c>
      <c r="E53" s="111">
        <v>191.27</v>
      </c>
      <c r="F53" s="114">
        <f t="shared" si="20"/>
        <v>320</v>
      </c>
      <c r="G53" s="111">
        <v>201.12</v>
      </c>
      <c r="H53" s="114">
        <f t="shared" si="21"/>
        <v>320</v>
      </c>
      <c r="I53" s="111">
        <v>119.86</v>
      </c>
      <c r="J53" s="114">
        <f t="shared" si="15"/>
        <v>320</v>
      </c>
      <c r="K53" s="111">
        <v>183.47</v>
      </c>
      <c r="L53" s="117">
        <f>16*20</f>
        <v>320</v>
      </c>
      <c r="M53" s="111">
        <v>236.63</v>
      </c>
      <c r="N53" s="117">
        <f>16*20</f>
        <v>320</v>
      </c>
      <c r="O53" s="118">
        <v>194.69</v>
      </c>
      <c r="P53" s="117">
        <f>16*20</f>
        <v>320</v>
      </c>
      <c r="Q53" s="118">
        <v>136.6</v>
      </c>
      <c r="R53" s="114">
        <v>320</v>
      </c>
      <c r="S53" s="118">
        <v>207.34</v>
      </c>
      <c r="T53" s="114">
        <v>304</v>
      </c>
      <c r="U53" s="118">
        <v>189.33</v>
      </c>
      <c r="V53" s="114">
        <v>320</v>
      </c>
      <c r="W53" s="111">
        <v>142.1</v>
      </c>
      <c r="X53" s="114">
        <v>320</v>
      </c>
      <c r="Y53" s="111">
        <v>142.1</v>
      </c>
      <c r="Z53" s="114">
        <v>100</v>
      </c>
      <c r="AA53" s="109">
        <f t="shared" si="7"/>
        <v>3924</v>
      </c>
      <c r="AB53" s="109">
        <f t="shared" si="5"/>
        <v>2096.75</v>
      </c>
      <c r="AC53" s="6"/>
    </row>
    <row r="54" spans="1:45" x14ac:dyDescent="0.25">
      <c r="A54" s="6">
        <v>40</v>
      </c>
      <c r="B54" s="112">
        <v>320</v>
      </c>
      <c r="C54" s="111">
        <v>152.24</v>
      </c>
      <c r="D54" s="114">
        <f>16*20</f>
        <v>320</v>
      </c>
      <c r="E54" s="111">
        <v>191.27</v>
      </c>
      <c r="F54" s="114">
        <f>16*20</f>
        <v>320</v>
      </c>
      <c r="G54" s="111">
        <v>201.12</v>
      </c>
      <c r="H54" s="114">
        <f>16*20</f>
        <v>320</v>
      </c>
      <c r="I54" s="111">
        <v>119.86</v>
      </c>
      <c r="J54" s="114">
        <v>304</v>
      </c>
      <c r="K54" s="111">
        <v>183.47</v>
      </c>
      <c r="L54" s="117">
        <f>16*20</f>
        <v>320</v>
      </c>
      <c r="M54" s="111">
        <v>236.63</v>
      </c>
      <c r="N54" s="117">
        <v>304</v>
      </c>
      <c r="O54" s="118">
        <v>194.69</v>
      </c>
      <c r="P54" s="117">
        <f>16*20</f>
        <v>320</v>
      </c>
      <c r="Q54" s="118">
        <v>136.6</v>
      </c>
      <c r="R54" s="114">
        <v>320</v>
      </c>
      <c r="S54" s="118">
        <v>207.34</v>
      </c>
      <c r="T54" s="114">
        <v>304</v>
      </c>
      <c r="U54" s="118">
        <v>189.33</v>
      </c>
      <c r="V54" s="114">
        <v>320</v>
      </c>
      <c r="W54" s="111">
        <v>142.1</v>
      </c>
      <c r="X54" s="114">
        <v>320</v>
      </c>
      <c r="Y54" s="111">
        <v>142.1</v>
      </c>
      <c r="Z54" s="114">
        <v>100</v>
      </c>
      <c r="AA54" s="109">
        <f t="shared" si="7"/>
        <v>3892</v>
      </c>
      <c r="AB54" s="109">
        <f t="shared" si="5"/>
        <v>2096.75</v>
      </c>
      <c r="AC54" s="6"/>
    </row>
    <row r="55" spans="1:45" x14ac:dyDescent="0.25">
      <c r="A55" s="6">
        <v>41</v>
      </c>
      <c r="B55" s="112">
        <v>320</v>
      </c>
      <c r="C55" s="111">
        <v>152.24</v>
      </c>
      <c r="D55" s="114">
        <f>16*20</f>
        <v>320</v>
      </c>
      <c r="E55" s="111">
        <v>191.27</v>
      </c>
      <c r="F55" s="114">
        <v>304</v>
      </c>
      <c r="G55" s="111">
        <v>201.12</v>
      </c>
      <c r="H55" s="114">
        <f>16*20</f>
        <v>320</v>
      </c>
      <c r="I55" s="111">
        <v>119.86</v>
      </c>
      <c r="J55" s="114">
        <f>16*20</f>
        <v>320</v>
      </c>
      <c r="K55" s="111">
        <v>183.47</v>
      </c>
      <c r="L55" s="117">
        <v>304</v>
      </c>
      <c r="M55" s="111">
        <v>236.63</v>
      </c>
      <c r="N55" s="117">
        <f>16*20</f>
        <v>320</v>
      </c>
      <c r="O55" s="118">
        <v>194.69</v>
      </c>
      <c r="P55" s="117">
        <f>16*20</f>
        <v>320</v>
      </c>
      <c r="Q55" s="118">
        <v>136.6</v>
      </c>
      <c r="R55" s="114">
        <v>320</v>
      </c>
      <c r="S55" s="118">
        <v>207.34</v>
      </c>
      <c r="T55" s="114">
        <v>320</v>
      </c>
      <c r="U55" s="118">
        <v>189.33</v>
      </c>
      <c r="V55" s="114">
        <v>320</v>
      </c>
      <c r="W55" s="111">
        <v>142.1</v>
      </c>
      <c r="X55" s="114">
        <v>320</v>
      </c>
      <c r="Y55" s="111">
        <v>142.1</v>
      </c>
      <c r="Z55" s="114">
        <v>100</v>
      </c>
      <c r="AA55" s="109">
        <f t="shared" si="7"/>
        <v>3908</v>
      </c>
      <c r="AB55" s="109">
        <f t="shared" si="5"/>
        <v>2096.75</v>
      </c>
      <c r="AC55" s="6"/>
    </row>
    <row r="56" spans="1:45" x14ac:dyDescent="0.25">
      <c r="A56" s="6">
        <v>42</v>
      </c>
      <c r="B56" s="112">
        <v>320</v>
      </c>
      <c r="C56" s="111">
        <v>152.24</v>
      </c>
      <c r="D56" s="114">
        <f>16*20</f>
        <v>320</v>
      </c>
      <c r="E56" s="111">
        <v>191.27</v>
      </c>
      <c r="F56" s="114">
        <v>304</v>
      </c>
      <c r="G56" s="111">
        <v>201.12</v>
      </c>
      <c r="H56" s="114">
        <v>304</v>
      </c>
      <c r="I56" s="111">
        <v>119.86</v>
      </c>
      <c r="J56" s="114">
        <v>256</v>
      </c>
      <c r="K56" s="111">
        <v>183.47</v>
      </c>
      <c r="L56" s="117">
        <v>304</v>
      </c>
      <c r="M56" s="111">
        <v>236.63</v>
      </c>
      <c r="N56" s="117">
        <v>304</v>
      </c>
      <c r="O56" s="118">
        <v>194.69</v>
      </c>
      <c r="P56" s="117">
        <v>192</v>
      </c>
      <c r="Q56" s="118">
        <v>136.6</v>
      </c>
      <c r="R56" s="114">
        <v>240</v>
      </c>
      <c r="S56" s="118">
        <v>207.34</v>
      </c>
      <c r="T56" s="114">
        <v>320</v>
      </c>
      <c r="U56" s="118">
        <v>189.33</v>
      </c>
      <c r="V56" s="114">
        <v>320</v>
      </c>
      <c r="W56" s="111">
        <v>142.1</v>
      </c>
      <c r="X56" s="114">
        <v>320</v>
      </c>
      <c r="Y56" s="111">
        <v>142.1</v>
      </c>
      <c r="Z56" s="114">
        <v>100</v>
      </c>
      <c r="AA56" s="109">
        <f t="shared" si="7"/>
        <v>3604</v>
      </c>
      <c r="AB56" s="109">
        <f t="shared" si="5"/>
        <v>2096.75</v>
      </c>
      <c r="AC56" s="6"/>
    </row>
    <row r="57" spans="1:45" x14ac:dyDescent="0.25">
      <c r="A57" s="6">
        <v>43</v>
      </c>
      <c r="B57" s="113">
        <v>320</v>
      </c>
      <c r="C57" s="111">
        <v>152.24</v>
      </c>
      <c r="D57" s="114">
        <f>16*20</f>
        <v>320</v>
      </c>
      <c r="E57" s="111">
        <v>191.27</v>
      </c>
      <c r="F57" s="114">
        <f t="shared" ref="F57:F58" si="22">16*20</f>
        <v>320</v>
      </c>
      <c r="G57" s="111">
        <v>201.12</v>
      </c>
      <c r="H57" s="114">
        <f t="shared" ref="H57:H58" si="23">16*20</f>
        <v>320</v>
      </c>
      <c r="I57" s="111">
        <v>119.86</v>
      </c>
      <c r="J57" s="114">
        <f t="shared" ref="J57:N58" si="24">16*20</f>
        <v>320</v>
      </c>
      <c r="K57" s="111">
        <v>183.47</v>
      </c>
      <c r="L57" s="117">
        <f t="shared" si="24"/>
        <v>320</v>
      </c>
      <c r="M57" s="111">
        <v>236.63</v>
      </c>
      <c r="N57" s="117">
        <f t="shared" si="24"/>
        <v>320</v>
      </c>
      <c r="O57" s="118">
        <v>194.69</v>
      </c>
      <c r="P57" s="117">
        <v>240</v>
      </c>
      <c r="Q57" s="118">
        <v>136.6</v>
      </c>
      <c r="R57" s="114">
        <v>304</v>
      </c>
      <c r="S57" s="118">
        <v>207.34</v>
      </c>
      <c r="T57" s="114">
        <v>304</v>
      </c>
      <c r="U57" s="118">
        <v>189.33</v>
      </c>
      <c r="V57" s="114">
        <v>320</v>
      </c>
      <c r="W57" s="111">
        <v>142.1</v>
      </c>
      <c r="X57" s="114">
        <v>320</v>
      </c>
      <c r="Y57" s="111">
        <v>142.1</v>
      </c>
      <c r="Z57" s="114">
        <v>100</v>
      </c>
      <c r="AA57" s="109">
        <f t="shared" si="7"/>
        <v>3828</v>
      </c>
      <c r="AB57" s="109">
        <f t="shared" si="5"/>
        <v>2096.75</v>
      </c>
      <c r="AC57" s="6"/>
    </row>
    <row r="58" spans="1:45" x14ac:dyDescent="0.25">
      <c r="A58" s="6">
        <v>44</v>
      </c>
      <c r="B58" s="112">
        <v>320</v>
      </c>
      <c r="C58" s="111">
        <v>152.24</v>
      </c>
      <c r="D58" s="114">
        <f>16*20</f>
        <v>320</v>
      </c>
      <c r="E58" s="111">
        <v>191.27</v>
      </c>
      <c r="F58" s="114">
        <f t="shared" si="22"/>
        <v>320</v>
      </c>
      <c r="G58" s="111">
        <v>201.12</v>
      </c>
      <c r="H58" s="114">
        <f t="shared" si="23"/>
        <v>320</v>
      </c>
      <c r="I58" s="111">
        <v>119.86</v>
      </c>
      <c r="J58" s="114">
        <f t="shared" si="24"/>
        <v>320</v>
      </c>
      <c r="K58" s="111">
        <v>183.47</v>
      </c>
      <c r="L58" s="117">
        <f t="shared" si="24"/>
        <v>320</v>
      </c>
      <c r="M58" s="111">
        <v>236.63</v>
      </c>
      <c r="N58" s="117">
        <f t="shared" si="24"/>
        <v>320</v>
      </c>
      <c r="O58" s="118">
        <v>194.69</v>
      </c>
      <c r="P58" s="117">
        <f>16*20</f>
        <v>320</v>
      </c>
      <c r="Q58" s="118">
        <v>136.6</v>
      </c>
      <c r="R58" s="114">
        <v>320</v>
      </c>
      <c r="S58" s="118">
        <v>207.34</v>
      </c>
      <c r="T58" s="114">
        <v>320</v>
      </c>
      <c r="U58" s="118">
        <v>189.33</v>
      </c>
      <c r="V58" s="114">
        <v>320</v>
      </c>
      <c r="W58" s="111">
        <v>142.1</v>
      </c>
      <c r="X58" s="114">
        <v>320</v>
      </c>
      <c r="Y58" s="111">
        <v>142.1</v>
      </c>
      <c r="Z58" s="114">
        <v>100</v>
      </c>
      <c r="AA58" s="109">
        <f t="shared" si="7"/>
        <v>3940</v>
      </c>
      <c r="AB58" s="109">
        <f t="shared" si="5"/>
        <v>2096.75</v>
      </c>
      <c r="AC58" s="6"/>
    </row>
    <row r="59" spans="1:45" x14ac:dyDescent="0.25">
      <c r="A59" s="6">
        <v>45</v>
      </c>
      <c r="B59" s="113">
        <v>304</v>
      </c>
      <c r="C59" s="111">
        <v>152.24</v>
      </c>
      <c r="D59" s="114">
        <v>288</v>
      </c>
      <c r="E59" s="111">
        <v>191.27</v>
      </c>
      <c r="F59" s="114">
        <v>256</v>
      </c>
      <c r="G59" s="111">
        <v>201.12</v>
      </c>
      <c r="H59" s="114">
        <v>224</v>
      </c>
      <c r="I59" s="111">
        <v>119.86</v>
      </c>
      <c r="J59" s="114">
        <v>288</v>
      </c>
      <c r="K59" s="111">
        <v>183.47</v>
      </c>
      <c r="L59" s="117">
        <v>176</v>
      </c>
      <c r="M59" s="111">
        <v>236.63</v>
      </c>
      <c r="N59" s="117">
        <v>240</v>
      </c>
      <c r="O59" s="118">
        <v>194.69</v>
      </c>
      <c r="P59" s="117">
        <v>256</v>
      </c>
      <c r="Q59" s="118">
        <v>136.6</v>
      </c>
      <c r="R59" s="114">
        <v>64</v>
      </c>
      <c r="S59" s="118">
        <v>207.34</v>
      </c>
      <c r="T59" s="114">
        <v>176</v>
      </c>
      <c r="U59" s="118">
        <v>189.33</v>
      </c>
      <c r="V59" s="114">
        <v>320</v>
      </c>
      <c r="W59" s="111">
        <v>142.1</v>
      </c>
      <c r="X59" s="114">
        <v>320</v>
      </c>
      <c r="Y59" s="111">
        <v>142.1</v>
      </c>
      <c r="Z59" s="114">
        <v>100</v>
      </c>
      <c r="AA59" s="109">
        <f t="shared" si="7"/>
        <v>3012</v>
      </c>
      <c r="AB59" s="109">
        <f t="shared" si="5"/>
        <v>2096.75</v>
      </c>
      <c r="AC59" s="6"/>
    </row>
    <row r="60" spans="1:45" x14ac:dyDescent="0.25">
      <c r="A60" s="6">
        <v>46</v>
      </c>
      <c r="B60" s="112">
        <v>320</v>
      </c>
      <c r="C60" s="111">
        <v>152.24</v>
      </c>
      <c r="D60" s="114">
        <f t="shared" ref="D60" si="25">16*20</f>
        <v>320</v>
      </c>
      <c r="E60" s="111">
        <v>191.27</v>
      </c>
      <c r="F60" s="114">
        <f t="shared" ref="F60" si="26">16*20</f>
        <v>320</v>
      </c>
      <c r="G60" s="111">
        <v>201.12</v>
      </c>
      <c r="H60" s="114">
        <f t="shared" ref="H60" si="27">16*20</f>
        <v>320</v>
      </c>
      <c r="I60" s="111">
        <v>119.86</v>
      </c>
      <c r="J60" s="114">
        <f t="shared" ref="J60:P60" si="28">16*20</f>
        <v>320</v>
      </c>
      <c r="K60" s="111">
        <v>183.47</v>
      </c>
      <c r="L60" s="117">
        <f t="shared" si="28"/>
        <v>320</v>
      </c>
      <c r="M60" s="111">
        <v>236.63</v>
      </c>
      <c r="N60" s="117">
        <f t="shared" si="28"/>
        <v>320</v>
      </c>
      <c r="O60" s="118">
        <v>194.69</v>
      </c>
      <c r="P60" s="117">
        <f t="shared" si="28"/>
        <v>320</v>
      </c>
      <c r="Q60" s="118">
        <v>136.6</v>
      </c>
      <c r="R60" s="114">
        <v>320</v>
      </c>
      <c r="S60" s="118">
        <v>207.34</v>
      </c>
      <c r="T60" s="114">
        <v>320</v>
      </c>
      <c r="U60" s="118">
        <v>189.33</v>
      </c>
      <c r="V60" s="114">
        <v>320</v>
      </c>
      <c r="W60" s="111">
        <v>142.1</v>
      </c>
      <c r="X60" s="114">
        <v>320</v>
      </c>
      <c r="Y60" s="111">
        <v>142.1</v>
      </c>
      <c r="Z60" s="114">
        <v>100</v>
      </c>
      <c r="AA60" s="109">
        <f t="shared" si="7"/>
        <v>3940</v>
      </c>
      <c r="AB60" s="109">
        <f t="shared" si="5"/>
        <v>2096.75</v>
      </c>
      <c r="AC60" s="6"/>
    </row>
    <row r="61" spans="1:45" x14ac:dyDescent="0.25">
      <c r="A61" s="6">
        <v>47</v>
      </c>
      <c r="B61" s="112">
        <v>320</v>
      </c>
      <c r="C61" s="111">
        <v>152.24</v>
      </c>
      <c r="D61" s="114">
        <f>16*20</f>
        <v>320</v>
      </c>
      <c r="E61" s="111">
        <v>191.27</v>
      </c>
      <c r="F61" s="114">
        <v>304</v>
      </c>
      <c r="G61" s="111">
        <v>201.12</v>
      </c>
      <c r="H61" s="114">
        <f>16*20</f>
        <v>320</v>
      </c>
      <c r="I61" s="111">
        <v>119.86</v>
      </c>
      <c r="J61" s="114">
        <f>16*20</f>
        <v>320</v>
      </c>
      <c r="K61" s="111">
        <v>183.47</v>
      </c>
      <c r="L61" s="117">
        <f>16*20</f>
        <v>320</v>
      </c>
      <c r="M61" s="111">
        <v>236.63</v>
      </c>
      <c r="N61" s="117">
        <f>16*20</f>
        <v>320</v>
      </c>
      <c r="O61" s="118">
        <v>194.69</v>
      </c>
      <c r="P61" s="117">
        <f>16*20</f>
        <v>320</v>
      </c>
      <c r="Q61" s="118">
        <v>136.6</v>
      </c>
      <c r="R61" s="114">
        <v>320</v>
      </c>
      <c r="S61" s="118">
        <v>207.34</v>
      </c>
      <c r="T61" s="114">
        <v>304</v>
      </c>
      <c r="U61" s="118">
        <v>189.33</v>
      </c>
      <c r="V61" s="114">
        <v>320</v>
      </c>
      <c r="W61" s="111">
        <v>142.1</v>
      </c>
      <c r="X61" s="114">
        <v>320</v>
      </c>
      <c r="Y61" s="111">
        <v>142.1</v>
      </c>
      <c r="Z61" s="114">
        <v>100</v>
      </c>
      <c r="AA61" s="109">
        <f t="shared" si="7"/>
        <v>3908</v>
      </c>
      <c r="AB61" s="109">
        <f t="shared" si="5"/>
        <v>2096.75</v>
      </c>
      <c r="AC61" s="6"/>
    </row>
    <row r="62" spans="1:45" x14ac:dyDescent="0.25">
      <c r="A62" s="6">
        <v>48</v>
      </c>
      <c r="B62" s="112">
        <v>304</v>
      </c>
      <c r="C62" s="111">
        <v>152.24</v>
      </c>
      <c r="D62" s="114">
        <v>256</v>
      </c>
      <c r="E62" s="111">
        <v>191.27</v>
      </c>
      <c r="F62" s="114">
        <v>304</v>
      </c>
      <c r="G62" s="111">
        <v>201.12</v>
      </c>
      <c r="H62" s="114">
        <f>16*20</f>
        <v>320</v>
      </c>
      <c r="I62" s="111">
        <v>119.86</v>
      </c>
      <c r="J62" s="114">
        <v>288</v>
      </c>
      <c r="K62" s="111">
        <v>183.47</v>
      </c>
      <c r="L62" s="117">
        <v>240</v>
      </c>
      <c r="M62" s="111">
        <v>236.63</v>
      </c>
      <c r="N62" s="117">
        <f>16*20</f>
        <v>320</v>
      </c>
      <c r="O62" s="118">
        <v>194.69</v>
      </c>
      <c r="P62" s="117">
        <v>208</v>
      </c>
      <c r="Q62" s="118">
        <v>136.6</v>
      </c>
      <c r="R62" s="114">
        <v>320</v>
      </c>
      <c r="S62" s="118">
        <v>207.34</v>
      </c>
      <c r="T62" s="114">
        <v>304</v>
      </c>
      <c r="U62" s="118">
        <v>189.33</v>
      </c>
      <c r="V62" s="114">
        <v>320</v>
      </c>
      <c r="W62" s="111">
        <v>142.1</v>
      </c>
      <c r="X62" s="114">
        <v>320</v>
      </c>
      <c r="Y62" s="111">
        <v>142.1</v>
      </c>
      <c r="Z62" s="114">
        <v>100</v>
      </c>
      <c r="AA62" s="109">
        <f t="shared" si="7"/>
        <v>3604</v>
      </c>
      <c r="AB62" s="109">
        <f t="shared" si="5"/>
        <v>2096.75</v>
      </c>
      <c r="AC62" s="6"/>
      <c r="AD62" s="1"/>
      <c r="AE62" s="1"/>
      <c r="AF62" s="1"/>
    </row>
    <row r="63" spans="1:45" x14ac:dyDescent="0.25">
      <c r="A63" s="6">
        <v>49</v>
      </c>
      <c r="B63" s="112">
        <v>320</v>
      </c>
      <c r="C63" s="111">
        <v>152.24</v>
      </c>
      <c r="D63" s="114">
        <f>16*20</f>
        <v>320</v>
      </c>
      <c r="E63" s="111">
        <v>191.27</v>
      </c>
      <c r="F63" s="114">
        <f>16*20</f>
        <v>320</v>
      </c>
      <c r="G63" s="111">
        <v>201.12</v>
      </c>
      <c r="H63" s="114">
        <f>16*20</f>
        <v>320</v>
      </c>
      <c r="I63" s="111">
        <v>119.86</v>
      </c>
      <c r="J63" s="114">
        <f t="shared" ref="J63:P73" si="29">16*20</f>
        <v>320</v>
      </c>
      <c r="K63" s="111">
        <v>183.47</v>
      </c>
      <c r="L63" s="117">
        <f t="shared" si="29"/>
        <v>320</v>
      </c>
      <c r="M63" s="111">
        <v>236.63</v>
      </c>
      <c r="N63" s="117">
        <f>16*20</f>
        <v>320</v>
      </c>
      <c r="O63" s="118">
        <v>194.69</v>
      </c>
      <c r="P63" s="117">
        <f>16*20</f>
        <v>320</v>
      </c>
      <c r="Q63" s="118">
        <v>136.6</v>
      </c>
      <c r="R63" s="114">
        <v>320</v>
      </c>
      <c r="S63" s="118">
        <v>207.34</v>
      </c>
      <c r="T63" s="114">
        <v>320</v>
      </c>
      <c r="U63" s="118">
        <v>189.33</v>
      </c>
      <c r="V63" s="114">
        <v>320</v>
      </c>
      <c r="W63" s="111">
        <v>142.1</v>
      </c>
      <c r="X63" s="114">
        <v>320</v>
      </c>
      <c r="Y63" s="111">
        <v>142.1</v>
      </c>
      <c r="Z63" s="114">
        <v>100</v>
      </c>
      <c r="AA63" s="109">
        <f t="shared" si="7"/>
        <v>3940</v>
      </c>
      <c r="AB63" s="109">
        <f t="shared" si="5"/>
        <v>2096.75</v>
      </c>
      <c r="AC63" s="6"/>
      <c r="AD63" s="168"/>
      <c r="AE63" s="168"/>
      <c r="AF63" s="168"/>
    </row>
    <row r="64" spans="1:45" x14ac:dyDescent="0.25">
      <c r="A64" s="6">
        <v>50</v>
      </c>
      <c r="B64" s="112">
        <v>320</v>
      </c>
      <c r="C64" s="111">
        <v>152.24</v>
      </c>
      <c r="D64" s="114">
        <f>16*20</f>
        <v>320</v>
      </c>
      <c r="E64" s="111">
        <v>191.27</v>
      </c>
      <c r="F64" s="114">
        <v>304</v>
      </c>
      <c r="G64" s="111">
        <v>201.12</v>
      </c>
      <c r="H64" s="114">
        <v>128</v>
      </c>
      <c r="I64" s="111">
        <v>119.86</v>
      </c>
      <c r="J64" s="114">
        <f t="shared" si="29"/>
        <v>320</v>
      </c>
      <c r="K64" s="111">
        <v>183.47</v>
      </c>
      <c r="L64" s="117">
        <f t="shared" si="29"/>
        <v>320</v>
      </c>
      <c r="M64" s="111">
        <v>236.63</v>
      </c>
      <c r="N64" s="117">
        <f>16*20</f>
        <v>320</v>
      </c>
      <c r="O64" s="118">
        <v>194.69</v>
      </c>
      <c r="P64" s="117">
        <v>304</v>
      </c>
      <c r="Q64" s="118">
        <v>136.6</v>
      </c>
      <c r="R64" s="114">
        <v>320</v>
      </c>
      <c r="S64" s="118">
        <v>207.34</v>
      </c>
      <c r="T64" s="114">
        <v>320</v>
      </c>
      <c r="U64" s="118">
        <v>189.33</v>
      </c>
      <c r="V64" s="114">
        <v>320</v>
      </c>
      <c r="W64" s="111">
        <v>142.1</v>
      </c>
      <c r="X64" s="114">
        <v>320</v>
      </c>
      <c r="Y64" s="111">
        <v>142.1</v>
      </c>
      <c r="Z64" s="114">
        <v>100</v>
      </c>
      <c r="AA64" s="109">
        <f t="shared" si="7"/>
        <v>3716</v>
      </c>
      <c r="AB64" s="109">
        <f t="shared" si="5"/>
        <v>2096.75</v>
      </c>
      <c r="AC64" s="6"/>
      <c r="AD64" s="1"/>
      <c r="AE64" s="1"/>
      <c r="AF64" s="1"/>
    </row>
    <row r="65" spans="1:32" x14ac:dyDescent="0.25">
      <c r="A65" s="6">
        <v>51</v>
      </c>
      <c r="B65" s="112">
        <v>320</v>
      </c>
      <c r="C65" s="111">
        <v>152.24</v>
      </c>
      <c r="D65" s="114">
        <v>304</v>
      </c>
      <c r="E65" s="111">
        <v>191.27</v>
      </c>
      <c r="F65" s="114">
        <v>288</v>
      </c>
      <c r="G65" s="111">
        <v>201.12</v>
      </c>
      <c r="H65" s="114">
        <f>16*20</f>
        <v>320</v>
      </c>
      <c r="I65" s="111">
        <v>119.86</v>
      </c>
      <c r="J65" s="114">
        <f t="shared" si="29"/>
        <v>320</v>
      </c>
      <c r="K65" s="111">
        <v>183.47</v>
      </c>
      <c r="L65" s="117">
        <f t="shared" si="29"/>
        <v>320</v>
      </c>
      <c r="M65" s="111">
        <v>236.63</v>
      </c>
      <c r="N65" s="117">
        <v>288</v>
      </c>
      <c r="O65" s="118">
        <v>194.69</v>
      </c>
      <c r="P65" s="117">
        <v>304</v>
      </c>
      <c r="Q65" s="118">
        <v>136.6</v>
      </c>
      <c r="R65" s="114">
        <v>96</v>
      </c>
      <c r="S65" s="118">
        <v>207.34</v>
      </c>
      <c r="T65" s="114">
        <v>304</v>
      </c>
      <c r="U65" s="118">
        <v>189.33</v>
      </c>
      <c r="V65" s="114">
        <v>320</v>
      </c>
      <c r="W65" s="111">
        <v>142.1</v>
      </c>
      <c r="X65" s="114">
        <v>320</v>
      </c>
      <c r="Y65" s="111">
        <v>142.1</v>
      </c>
      <c r="Z65" s="114">
        <v>100</v>
      </c>
      <c r="AA65" s="109">
        <f t="shared" si="7"/>
        <v>3604</v>
      </c>
      <c r="AB65" s="109">
        <f t="shared" si="5"/>
        <v>2096.75</v>
      </c>
      <c r="AC65" s="6"/>
      <c r="AD65" s="157"/>
      <c r="AE65" s="157"/>
      <c r="AF65" s="157"/>
    </row>
    <row r="66" spans="1:32" x14ac:dyDescent="0.25">
      <c r="A66" s="6">
        <v>52</v>
      </c>
      <c r="B66" s="112">
        <v>320</v>
      </c>
      <c r="C66" s="111">
        <v>152.24</v>
      </c>
      <c r="D66" s="114">
        <f t="shared" ref="D66:D69" si="30">16*20</f>
        <v>320</v>
      </c>
      <c r="E66" s="111">
        <v>191.27</v>
      </c>
      <c r="F66" s="114">
        <f t="shared" ref="F66:F69" si="31">16*20</f>
        <v>320</v>
      </c>
      <c r="G66" s="111">
        <v>201.12</v>
      </c>
      <c r="H66" s="114">
        <f>16*20</f>
        <v>320</v>
      </c>
      <c r="I66" s="111">
        <v>119.86</v>
      </c>
      <c r="J66" s="114">
        <f t="shared" si="29"/>
        <v>320</v>
      </c>
      <c r="K66" s="111">
        <v>183.47</v>
      </c>
      <c r="L66" s="117">
        <v>160</v>
      </c>
      <c r="M66" s="111">
        <v>236.63</v>
      </c>
      <c r="N66" s="117">
        <f>16*20</f>
        <v>320</v>
      </c>
      <c r="O66" s="118">
        <v>194.69</v>
      </c>
      <c r="P66" s="117">
        <f>16*20</f>
        <v>320</v>
      </c>
      <c r="Q66" s="118">
        <v>136.6</v>
      </c>
      <c r="R66" s="114">
        <v>240</v>
      </c>
      <c r="S66" s="118">
        <v>207.34</v>
      </c>
      <c r="T66" s="114">
        <v>176</v>
      </c>
      <c r="U66" s="118">
        <v>189.33</v>
      </c>
      <c r="V66" s="114">
        <v>320</v>
      </c>
      <c r="W66" s="111">
        <v>142.1</v>
      </c>
      <c r="X66" s="114">
        <v>320</v>
      </c>
      <c r="Y66" s="111">
        <v>142.1</v>
      </c>
      <c r="Z66" s="114">
        <v>100</v>
      </c>
      <c r="AA66" s="109">
        <f t="shared" si="7"/>
        <v>3556</v>
      </c>
      <c r="AB66" s="109">
        <f t="shared" si="5"/>
        <v>2096.75</v>
      </c>
      <c r="AC66" s="6"/>
      <c r="AD66" s="2"/>
      <c r="AE66" s="2"/>
      <c r="AF66" s="2"/>
    </row>
    <row r="67" spans="1:32" x14ac:dyDescent="0.25">
      <c r="A67" s="6">
        <v>53</v>
      </c>
      <c r="B67" s="112">
        <v>320</v>
      </c>
      <c r="C67" s="111">
        <v>152.24</v>
      </c>
      <c r="D67" s="114">
        <f t="shared" si="30"/>
        <v>320</v>
      </c>
      <c r="E67" s="111">
        <v>191.27</v>
      </c>
      <c r="F67" s="114">
        <f t="shared" si="31"/>
        <v>320</v>
      </c>
      <c r="G67" s="111">
        <v>201.12</v>
      </c>
      <c r="H67" s="114">
        <f>16*20</f>
        <v>320</v>
      </c>
      <c r="I67" s="111">
        <v>119.86</v>
      </c>
      <c r="J67" s="114">
        <f t="shared" si="29"/>
        <v>320</v>
      </c>
      <c r="K67" s="111">
        <v>183.47</v>
      </c>
      <c r="L67" s="117">
        <f>16*20</f>
        <v>320</v>
      </c>
      <c r="M67" s="111">
        <v>236.63</v>
      </c>
      <c r="N67" s="117">
        <f>16*20</f>
        <v>320</v>
      </c>
      <c r="O67" s="118">
        <v>194.69</v>
      </c>
      <c r="P67" s="117">
        <f>16*20</f>
        <v>320</v>
      </c>
      <c r="Q67" s="118">
        <v>136.6</v>
      </c>
      <c r="R67" s="114">
        <v>320</v>
      </c>
      <c r="S67" s="118">
        <v>207.34</v>
      </c>
      <c r="T67" s="114">
        <v>320</v>
      </c>
      <c r="U67" s="118">
        <v>189.33</v>
      </c>
      <c r="V67" s="114">
        <v>320</v>
      </c>
      <c r="W67" s="111">
        <v>142.1</v>
      </c>
      <c r="X67" s="114">
        <v>320</v>
      </c>
      <c r="Y67" s="111">
        <v>142.1</v>
      </c>
      <c r="Z67" s="114">
        <v>100</v>
      </c>
      <c r="AA67" s="109">
        <f t="shared" si="7"/>
        <v>3940</v>
      </c>
      <c r="AB67" s="109">
        <f t="shared" si="5"/>
        <v>2096.75</v>
      </c>
      <c r="AC67" s="6"/>
      <c r="AD67" s="3"/>
      <c r="AE67" s="3"/>
      <c r="AF67" s="1"/>
    </row>
    <row r="68" spans="1:32" ht="30" x14ac:dyDescent="0.25">
      <c r="A68" s="7">
        <v>54</v>
      </c>
      <c r="B68" s="113">
        <v>320</v>
      </c>
      <c r="C68" s="111">
        <v>152.24</v>
      </c>
      <c r="D68" s="114">
        <f t="shared" si="30"/>
        <v>320</v>
      </c>
      <c r="E68" s="111">
        <v>191.27</v>
      </c>
      <c r="F68" s="114">
        <f t="shared" si="31"/>
        <v>320</v>
      </c>
      <c r="G68" s="111">
        <v>201.12</v>
      </c>
      <c r="H68" s="114">
        <f>16*20</f>
        <v>320</v>
      </c>
      <c r="I68" s="150">
        <v>119.86</v>
      </c>
      <c r="J68" s="114">
        <f t="shared" si="29"/>
        <v>320</v>
      </c>
      <c r="K68" s="150">
        <v>183.47</v>
      </c>
      <c r="L68" s="117">
        <f>16*20</f>
        <v>320</v>
      </c>
      <c r="M68" s="111"/>
      <c r="N68" s="115" t="s">
        <v>68</v>
      </c>
      <c r="O68" s="118"/>
      <c r="P68" s="115" t="s">
        <v>68</v>
      </c>
      <c r="Q68" s="118"/>
      <c r="R68" s="115" t="s">
        <v>68</v>
      </c>
      <c r="S68" s="118"/>
      <c r="T68" s="115" t="s">
        <v>68</v>
      </c>
      <c r="U68" s="118"/>
      <c r="V68" s="115" t="s">
        <v>68</v>
      </c>
      <c r="W68" s="111"/>
      <c r="X68" s="115" t="s">
        <v>68</v>
      </c>
      <c r="Y68" s="111"/>
      <c r="Z68" s="115" t="s">
        <v>68</v>
      </c>
      <c r="AA68" s="109">
        <v>0</v>
      </c>
      <c r="AB68" s="109">
        <f t="shared" si="5"/>
        <v>847.96</v>
      </c>
      <c r="AC68" s="8" t="s">
        <v>78</v>
      </c>
      <c r="AD68" s="3"/>
      <c r="AE68" s="3"/>
      <c r="AF68" s="1"/>
    </row>
    <row r="69" spans="1:32" x14ac:dyDescent="0.25">
      <c r="A69" s="6">
        <v>55</v>
      </c>
      <c r="B69" s="113">
        <v>320</v>
      </c>
      <c r="C69" s="111">
        <v>152.24</v>
      </c>
      <c r="D69" s="114">
        <f t="shared" si="30"/>
        <v>320</v>
      </c>
      <c r="E69" s="111">
        <v>191.27</v>
      </c>
      <c r="F69" s="114">
        <f t="shared" si="31"/>
        <v>320</v>
      </c>
      <c r="G69" s="111">
        <v>201.12</v>
      </c>
      <c r="H69" s="114">
        <v>272</v>
      </c>
      <c r="I69" s="111">
        <v>119.86</v>
      </c>
      <c r="J69" s="114">
        <f t="shared" si="29"/>
        <v>320</v>
      </c>
      <c r="K69" s="111">
        <v>183.47</v>
      </c>
      <c r="L69" s="117">
        <v>272</v>
      </c>
      <c r="M69" s="111">
        <v>236.63</v>
      </c>
      <c r="N69" s="117">
        <v>240</v>
      </c>
      <c r="O69" s="118">
        <v>194.69</v>
      </c>
      <c r="P69" s="117">
        <v>304</v>
      </c>
      <c r="Q69" s="118">
        <v>136.6</v>
      </c>
      <c r="R69" s="114">
        <v>320</v>
      </c>
      <c r="S69" s="118">
        <v>207.34</v>
      </c>
      <c r="T69" s="114">
        <v>320</v>
      </c>
      <c r="U69" s="118">
        <v>189.33</v>
      </c>
      <c r="V69" s="114">
        <v>320</v>
      </c>
      <c r="W69" s="111">
        <v>142.1</v>
      </c>
      <c r="X69" s="114">
        <v>320</v>
      </c>
      <c r="Y69" s="111">
        <v>142.1</v>
      </c>
      <c r="Z69" s="114">
        <v>100</v>
      </c>
      <c r="AA69" s="109">
        <f t="shared" ref="AA69:AA73" si="32">B69+D69+F69+H69+J69+L69+N69+P69+R69+T69+V69+X69+Z69</f>
        <v>3748</v>
      </c>
      <c r="AB69" s="109">
        <f t="shared" si="5"/>
        <v>2096.75</v>
      </c>
      <c r="AC69" s="6"/>
      <c r="AD69" s="1"/>
      <c r="AE69" s="1"/>
      <c r="AF69" s="1"/>
    </row>
    <row r="70" spans="1:32" x14ac:dyDescent="0.25">
      <c r="A70" s="6">
        <v>56</v>
      </c>
      <c r="B70" s="113">
        <v>320</v>
      </c>
      <c r="C70" s="111">
        <v>152.24</v>
      </c>
      <c r="D70" s="114">
        <v>304</v>
      </c>
      <c r="E70" s="111">
        <v>191.27</v>
      </c>
      <c r="F70" s="114">
        <f>16*20</f>
        <v>320</v>
      </c>
      <c r="G70" s="111">
        <v>201.12</v>
      </c>
      <c r="H70" s="114">
        <f>16*20</f>
        <v>320</v>
      </c>
      <c r="I70" s="111">
        <v>119.86</v>
      </c>
      <c r="J70" s="114">
        <f t="shared" si="29"/>
        <v>320</v>
      </c>
      <c r="K70" s="111">
        <v>183.47</v>
      </c>
      <c r="L70" s="117">
        <f t="shared" si="29"/>
        <v>320</v>
      </c>
      <c r="M70" s="111">
        <v>236.63</v>
      </c>
      <c r="N70" s="117">
        <f t="shared" si="29"/>
        <v>320</v>
      </c>
      <c r="O70" s="118">
        <v>194.69</v>
      </c>
      <c r="P70" s="117">
        <f t="shared" si="29"/>
        <v>320</v>
      </c>
      <c r="Q70" s="118">
        <v>136.6</v>
      </c>
      <c r="R70" s="114">
        <v>320</v>
      </c>
      <c r="S70" s="118">
        <v>207.34</v>
      </c>
      <c r="T70" s="114">
        <v>320</v>
      </c>
      <c r="U70" s="118">
        <v>189.33</v>
      </c>
      <c r="V70" s="114">
        <v>320</v>
      </c>
      <c r="W70" s="111">
        <v>142.1</v>
      </c>
      <c r="X70" s="114">
        <v>320</v>
      </c>
      <c r="Y70" s="111">
        <v>142.1</v>
      </c>
      <c r="Z70" s="114">
        <v>100</v>
      </c>
      <c r="AA70" s="109">
        <f t="shared" si="32"/>
        <v>3924</v>
      </c>
      <c r="AB70" s="109">
        <f t="shared" si="5"/>
        <v>2096.75</v>
      </c>
      <c r="AC70" s="6"/>
      <c r="AD70" s="1"/>
      <c r="AE70" s="1"/>
      <c r="AF70" s="1"/>
    </row>
    <row r="71" spans="1:32" x14ac:dyDescent="0.25">
      <c r="A71" s="6">
        <v>57</v>
      </c>
      <c r="B71" s="112">
        <v>320</v>
      </c>
      <c r="C71" s="111">
        <v>152.24</v>
      </c>
      <c r="D71" s="114">
        <f t="shared" ref="D71:D73" si="33">16*20</f>
        <v>320</v>
      </c>
      <c r="E71" s="111">
        <v>191.27</v>
      </c>
      <c r="F71" s="114">
        <f t="shared" ref="F71:F73" si="34">16*20</f>
        <v>320</v>
      </c>
      <c r="G71" s="111">
        <v>201.12</v>
      </c>
      <c r="H71" s="114">
        <v>304</v>
      </c>
      <c r="I71" s="111">
        <v>119.86</v>
      </c>
      <c r="J71" s="114">
        <f t="shared" si="29"/>
        <v>320</v>
      </c>
      <c r="K71" s="111">
        <v>183.47</v>
      </c>
      <c r="L71" s="117">
        <f t="shared" si="29"/>
        <v>320</v>
      </c>
      <c r="M71" s="111">
        <v>236.63</v>
      </c>
      <c r="N71" s="117">
        <f t="shared" si="29"/>
        <v>320</v>
      </c>
      <c r="O71" s="118">
        <v>194.69</v>
      </c>
      <c r="P71" s="117">
        <f t="shared" si="29"/>
        <v>320</v>
      </c>
      <c r="Q71" s="118">
        <v>136.6</v>
      </c>
      <c r="R71" s="114">
        <v>320</v>
      </c>
      <c r="S71" s="118">
        <v>207.34</v>
      </c>
      <c r="T71" s="114">
        <v>320</v>
      </c>
      <c r="U71" s="118">
        <v>189.33</v>
      </c>
      <c r="V71" s="114">
        <v>320</v>
      </c>
      <c r="W71" s="111">
        <v>142.1</v>
      </c>
      <c r="X71" s="114">
        <v>320</v>
      </c>
      <c r="Y71" s="111">
        <v>142.1</v>
      </c>
      <c r="Z71" s="114">
        <v>100</v>
      </c>
      <c r="AA71" s="109">
        <f t="shared" si="32"/>
        <v>3924</v>
      </c>
      <c r="AB71" s="109">
        <f t="shared" si="5"/>
        <v>2096.75</v>
      </c>
      <c r="AC71" s="6"/>
      <c r="AD71" s="1"/>
      <c r="AE71" s="1"/>
      <c r="AF71" s="1"/>
    </row>
    <row r="72" spans="1:32" x14ac:dyDescent="0.25">
      <c r="A72" s="6">
        <v>58</v>
      </c>
      <c r="B72" s="112">
        <v>320</v>
      </c>
      <c r="C72" s="111">
        <v>152.24</v>
      </c>
      <c r="D72" s="114">
        <f t="shared" si="33"/>
        <v>320</v>
      </c>
      <c r="E72" s="111">
        <v>191.27</v>
      </c>
      <c r="F72" s="114">
        <f t="shared" si="34"/>
        <v>320</v>
      </c>
      <c r="G72" s="111">
        <v>201.12</v>
      </c>
      <c r="H72" s="114">
        <f>16*20</f>
        <v>320</v>
      </c>
      <c r="I72" s="111">
        <v>119.86</v>
      </c>
      <c r="J72" s="114">
        <f t="shared" si="29"/>
        <v>320</v>
      </c>
      <c r="K72" s="111">
        <v>183.47</v>
      </c>
      <c r="L72" s="117">
        <f t="shared" si="29"/>
        <v>320</v>
      </c>
      <c r="M72" s="111">
        <v>236.63</v>
      </c>
      <c r="N72" s="117">
        <f t="shared" si="29"/>
        <v>320</v>
      </c>
      <c r="O72" s="118">
        <v>194.69</v>
      </c>
      <c r="P72" s="117">
        <f t="shared" si="29"/>
        <v>320</v>
      </c>
      <c r="Q72" s="118">
        <v>136.6</v>
      </c>
      <c r="R72" s="114">
        <v>320</v>
      </c>
      <c r="S72" s="118">
        <v>207.34</v>
      </c>
      <c r="T72" s="114">
        <v>320</v>
      </c>
      <c r="U72" s="118">
        <v>189.33</v>
      </c>
      <c r="V72" s="114">
        <v>320</v>
      </c>
      <c r="W72" s="111">
        <v>142.1</v>
      </c>
      <c r="X72" s="114">
        <v>320</v>
      </c>
      <c r="Y72" s="111">
        <v>142.1</v>
      </c>
      <c r="Z72" s="114">
        <v>100</v>
      </c>
      <c r="AA72" s="109">
        <f t="shared" si="32"/>
        <v>3940</v>
      </c>
      <c r="AB72" s="109">
        <f t="shared" si="5"/>
        <v>2096.75</v>
      </c>
      <c r="AC72" s="6"/>
      <c r="AD72" s="1"/>
      <c r="AE72" s="1"/>
      <c r="AF72" s="1"/>
    </row>
    <row r="73" spans="1:32" x14ac:dyDescent="0.25">
      <c r="A73" s="6">
        <v>59</v>
      </c>
      <c r="B73" s="112">
        <v>320</v>
      </c>
      <c r="C73" s="111">
        <v>152.24</v>
      </c>
      <c r="D73" s="114">
        <f t="shared" si="33"/>
        <v>320</v>
      </c>
      <c r="E73" s="111">
        <v>191.27</v>
      </c>
      <c r="F73" s="114">
        <f t="shared" si="34"/>
        <v>320</v>
      </c>
      <c r="G73" s="111">
        <v>201.12</v>
      </c>
      <c r="H73" s="114">
        <f>16*20</f>
        <v>320</v>
      </c>
      <c r="I73" s="111">
        <v>119.86</v>
      </c>
      <c r="J73" s="114">
        <f t="shared" si="29"/>
        <v>320</v>
      </c>
      <c r="K73" s="111">
        <v>183.47</v>
      </c>
      <c r="L73" s="117">
        <f t="shared" si="29"/>
        <v>320</v>
      </c>
      <c r="M73" s="111">
        <v>236.63</v>
      </c>
      <c r="N73" s="117">
        <f t="shared" si="29"/>
        <v>320</v>
      </c>
      <c r="O73" s="118">
        <v>194.69</v>
      </c>
      <c r="P73" s="117">
        <f t="shared" si="29"/>
        <v>320</v>
      </c>
      <c r="Q73" s="118">
        <v>136.6</v>
      </c>
      <c r="R73" s="114">
        <v>320</v>
      </c>
      <c r="S73" s="118">
        <v>207.34</v>
      </c>
      <c r="T73" s="114">
        <v>320</v>
      </c>
      <c r="U73" s="118">
        <v>189.33</v>
      </c>
      <c r="V73" s="114">
        <v>320</v>
      </c>
      <c r="W73" s="111">
        <v>142.1</v>
      </c>
      <c r="X73" s="114">
        <v>320</v>
      </c>
      <c r="Y73" s="111">
        <v>142.1</v>
      </c>
      <c r="Z73" s="114">
        <v>100</v>
      </c>
      <c r="AA73" s="109">
        <f t="shared" si="32"/>
        <v>3940</v>
      </c>
      <c r="AB73" s="109">
        <f t="shared" si="5"/>
        <v>2096.75</v>
      </c>
      <c r="AC73" s="6"/>
      <c r="AD73" s="1"/>
      <c r="AE73" s="1"/>
      <c r="AF73" s="1"/>
    </row>
    <row r="74" spans="1:32" ht="30" x14ac:dyDescent="0.25">
      <c r="A74" s="7">
        <v>60</v>
      </c>
      <c r="B74" s="112">
        <v>304</v>
      </c>
      <c r="C74" s="111">
        <v>152.24</v>
      </c>
      <c r="D74" s="114">
        <v>256</v>
      </c>
      <c r="E74" s="111">
        <v>191.27</v>
      </c>
      <c r="F74" s="114">
        <v>240</v>
      </c>
      <c r="G74" s="111">
        <v>201.12</v>
      </c>
      <c r="H74" s="114">
        <v>0</v>
      </c>
      <c r="I74" s="150">
        <v>119.86</v>
      </c>
      <c r="J74" s="114">
        <v>176</v>
      </c>
      <c r="K74" s="111"/>
      <c r="L74" s="115" t="s">
        <v>68</v>
      </c>
      <c r="M74" s="111"/>
      <c r="N74" s="115" t="s">
        <v>68</v>
      </c>
      <c r="O74" s="118"/>
      <c r="P74" s="115" t="s">
        <v>68</v>
      </c>
      <c r="Q74" s="118"/>
      <c r="R74" s="115" t="s">
        <v>68</v>
      </c>
      <c r="S74" s="118"/>
      <c r="T74" s="115" t="s">
        <v>68</v>
      </c>
      <c r="U74" s="118"/>
      <c r="V74" s="115" t="s">
        <v>68</v>
      </c>
      <c r="W74" s="111"/>
      <c r="X74" s="115" t="s">
        <v>68</v>
      </c>
      <c r="Y74" s="111"/>
      <c r="Z74" s="115" t="s">
        <v>68</v>
      </c>
      <c r="AA74" s="109">
        <v>0</v>
      </c>
      <c r="AB74" s="109">
        <f t="shared" si="5"/>
        <v>664.49</v>
      </c>
      <c r="AC74" s="8" t="s">
        <v>79</v>
      </c>
      <c r="AD74" s="1"/>
      <c r="AE74" s="1"/>
      <c r="AF74" s="1"/>
    </row>
    <row r="75" spans="1:32" x14ac:dyDescent="0.25">
      <c r="A75" s="6">
        <v>61</v>
      </c>
      <c r="B75" s="113">
        <v>320</v>
      </c>
      <c r="C75" s="111">
        <v>152.24</v>
      </c>
      <c r="D75" s="114">
        <f>16*20</f>
        <v>320</v>
      </c>
      <c r="E75" s="111">
        <v>191.27</v>
      </c>
      <c r="F75" s="114">
        <v>304</v>
      </c>
      <c r="G75" s="111">
        <v>201.12</v>
      </c>
      <c r="H75" s="114">
        <f>16*20</f>
        <v>320</v>
      </c>
      <c r="I75" s="111">
        <v>119.86</v>
      </c>
      <c r="J75" s="114">
        <f>16*20</f>
        <v>320</v>
      </c>
      <c r="K75" s="111">
        <v>183.47</v>
      </c>
      <c r="L75" s="117">
        <f>16*20</f>
        <v>320</v>
      </c>
      <c r="M75" s="111">
        <v>236.63</v>
      </c>
      <c r="N75" s="117">
        <f>16*20</f>
        <v>320</v>
      </c>
      <c r="O75" s="118">
        <v>194.69</v>
      </c>
      <c r="P75" s="117">
        <v>304</v>
      </c>
      <c r="Q75" s="118">
        <v>136.6</v>
      </c>
      <c r="R75" s="114">
        <v>320</v>
      </c>
      <c r="S75" s="118">
        <v>207.34</v>
      </c>
      <c r="T75" s="114">
        <v>320</v>
      </c>
      <c r="U75" s="118">
        <v>189.33</v>
      </c>
      <c r="V75" s="114">
        <v>320</v>
      </c>
      <c r="W75" s="111">
        <v>142.1</v>
      </c>
      <c r="X75" s="114">
        <v>320</v>
      </c>
      <c r="Y75" s="111">
        <v>142.1</v>
      </c>
      <c r="Z75" s="114">
        <v>100</v>
      </c>
      <c r="AA75" s="109">
        <f t="shared" ref="AA75:AA79" si="35">B75+D75+F75+H75+J75+L75+N75+P75+R75+T75+V75+X75+Z75</f>
        <v>3908</v>
      </c>
      <c r="AB75" s="109">
        <f t="shared" si="5"/>
        <v>2096.75</v>
      </c>
      <c r="AC75" s="6"/>
      <c r="AD75" s="1"/>
      <c r="AE75" s="1"/>
      <c r="AF75" s="1"/>
    </row>
    <row r="76" spans="1:32" x14ac:dyDescent="0.25">
      <c r="A76" s="6">
        <v>62</v>
      </c>
      <c r="B76" s="113">
        <v>320</v>
      </c>
      <c r="C76" s="111">
        <v>152.24</v>
      </c>
      <c r="D76" s="114">
        <f>16*20</f>
        <v>320</v>
      </c>
      <c r="E76" s="111">
        <v>191.27</v>
      </c>
      <c r="F76" s="114">
        <v>160</v>
      </c>
      <c r="G76" s="111">
        <v>201.12</v>
      </c>
      <c r="H76" s="114">
        <v>304</v>
      </c>
      <c r="I76" s="111">
        <v>119.86</v>
      </c>
      <c r="J76" s="114">
        <f t="shared" ref="J76:N77" si="36">16*20</f>
        <v>320</v>
      </c>
      <c r="K76" s="111">
        <v>183.47</v>
      </c>
      <c r="L76" s="117">
        <f t="shared" si="36"/>
        <v>320</v>
      </c>
      <c r="M76" s="111">
        <v>236.63</v>
      </c>
      <c r="N76" s="117">
        <f t="shared" si="36"/>
        <v>320</v>
      </c>
      <c r="O76" s="118">
        <v>194.69</v>
      </c>
      <c r="P76" s="117">
        <v>304</v>
      </c>
      <c r="Q76" s="118">
        <v>136.6</v>
      </c>
      <c r="R76" s="114">
        <v>224</v>
      </c>
      <c r="S76" s="118">
        <v>207.34</v>
      </c>
      <c r="T76" s="114">
        <v>224</v>
      </c>
      <c r="U76" s="118">
        <v>189.33</v>
      </c>
      <c r="V76" s="114">
        <v>320</v>
      </c>
      <c r="W76" s="111">
        <v>142.1</v>
      </c>
      <c r="X76" s="114">
        <v>320</v>
      </c>
      <c r="Y76" s="111">
        <v>142.1</v>
      </c>
      <c r="Z76" s="114">
        <v>100</v>
      </c>
      <c r="AA76" s="109">
        <f t="shared" si="35"/>
        <v>3556</v>
      </c>
      <c r="AB76" s="109">
        <f t="shared" si="5"/>
        <v>2096.75</v>
      </c>
      <c r="AC76" s="6"/>
      <c r="AD76" s="1"/>
      <c r="AE76" s="1"/>
      <c r="AF76" s="1"/>
    </row>
    <row r="77" spans="1:32" x14ac:dyDescent="0.25">
      <c r="A77" s="6">
        <v>63</v>
      </c>
      <c r="B77" s="112">
        <v>320</v>
      </c>
      <c r="C77" s="111">
        <v>152.24</v>
      </c>
      <c r="D77" s="114">
        <f>16*20</f>
        <v>320</v>
      </c>
      <c r="E77" s="111">
        <v>191.27</v>
      </c>
      <c r="F77" s="114">
        <f>16*20</f>
        <v>320</v>
      </c>
      <c r="G77" s="111">
        <v>201.12</v>
      </c>
      <c r="H77" s="114">
        <f>16*20</f>
        <v>320</v>
      </c>
      <c r="I77" s="111">
        <v>119.86</v>
      </c>
      <c r="J77" s="114">
        <f t="shared" si="36"/>
        <v>320</v>
      </c>
      <c r="K77" s="111">
        <v>183.47</v>
      </c>
      <c r="L77" s="117">
        <f t="shared" si="36"/>
        <v>320</v>
      </c>
      <c r="M77" s="111">
        <v>236.63</v>
      </c>
      <c r="N77" s="117">
        <f t="shared" si="36"/>
        <v>320</v>
      </c>
      <c r="O77" s="118">
        <v>194.69</v>
      </c>
      <c r="P77" s="117">
        <f>16*20</f>
        <v>320</v>
      </c>
      <c r="Q77" s="118">
        <v>136.6</v>
      </c>
      <c r="R77" s="114">
        <v>320</v>
      </c>
      <c r="S77" s="118">
        <v>207.34</v>
      </c>
      <c r="T77" s="114">
        <v>320</v>
      </c>
      <c r="U77" s="118">
        <v>189.33</v>
      </c>
      <c r="V77" s="114">
        <v>320</v>
      </c>
      <c r="W77" s="111">
        <v>142.1</v>
      </c>
      <c r="X77" s="114">
        <v>320</v>
      </c>
      <c r="Y77" s="111">
        <v>142.1</v>
      </c>
      <c r="Z77" s="114">
        <v>100</v>
      </c>
      <c r="AA77" s="109">
        <f t="shared" si="35"/>
        <v>3940</v>
      </c>
      <c r="AB77" s="109">
        <f t="shared" si="5"/>
        <v>2096.75</v>
      </c>
      <c r="AC77" s="6"/>
      <c r="AD77" s="1"/>
      <c r="AE77" s="1"/>
      <c r="AF77" s="1"/>
    </row>
    <row r="78" spans="1:32" x14ac:dyDescent="0.25">
      <c r="A78" s="6">
        <v>64</v>
      </c>
      <c r="B78" s="113">
        <v>288</v>
      </c>
      <c r="C78" s="111">
        <v>152.24</v>
      </c>
      <c r="D78" s="114">
        <f>16*20</f>
        <v>320</v>
      </c>
      <c r="E78" s="111">
        <v>191.27</v>
      </c>
      <c r="F78" s="114">
        <v>304</v>
      </c>
      <c r="G78" s="111">
        <v>201.12</v>
      </c>
      <c r="H78" s="114">
        <v>288</v>
      </c>
      <c r="I78" s="111">
        <v>119.86</v>
      </c>
      <c r="J78" s="114">
        <v>272</v>
      </c>
      <c r="K78" s="111">
        <v>183.47</v>
      </c>
      <c r="L78" s="117">
        <f>16*20</f>
        <v>320</v>
      </c>
      <c r="M78" s="111">
        <v>236.63</v>
      </c>
      <c r="N78" s="117">
        <v>288</v>
      </c>
      <c r="O78" s="118">
        <v>194.69</v>
      </c>
      <c r="P78" s="117">
        <v>256</v>
      </c>
      <c r="Q78" s="118">
        <v>136.6</v>
      </c>
      <c r="R78" s="114">
        <v>304</v>
      </c>
      <c r="S78" s="118">
        <v>207.34</v>
      </c>
      <c r="T78" s="114">
        <v>304</v>
      </c>
      <c r="U78" s="118">
        <v>189.33</v>
      </c>
      <c r="V78" s="114">
        <v>320</v>
      </c>
      <c r="W78" s="111">
        <v>142.1</v>
      </c>
      <c r="X78" s="114">
        <v>320</v>
      </c>
      <c r="Y78" s="111">
        <v>142.1</v>
      </c>
      <c r="Z78" s="114">
        <v>100</v>
      </c>
      <c r="AA78" s="109">
        <f t="shared" si="35"/>
        <v>3684</v>
      </c>
      <c r="AB78" s="109">
        <f t="shared" si="5"/>
        <v>2096.75</v>
      </c>
      <c r="AC78" s="6"/>
      <c r="AD78" s="1"/>
      <c r="AE78" s="1"/>
      <c r="AF78" s="1"/>
    </row>
    <row r="79" spans="1:32" x14ac:dyDescent="0.25">
      <c r="A79" s="6">
        <v>65</v>
      </c>
      <c r="B79" s="112">
        <v>304</v>
      </c>
      <c r="C79" s="111">
        <v>152.24</v>
      </c>
      <c r="D79" s="114">
        <v>304</v>
      </c>
      <c r="E79" s="111">
        <v>191.27</v>
      </c>
      <c r="F79" s="114">
        <v>304</v>
      </c>
      <c r="G79" s="111">
        <v>201.12</v>
      </c>
      <c r="H79" s="114">
        <f>16*20</f>
        <v>320</v>
      </c>
      <c r="I79" s="111">
        <v>119.86</v>
      </c>
      <c r="J79" s="114">
        <v>304</v>
      </c>
      <c r="K79" s="111">
        <v>183.47</v>
      </c>
      <c r="L79" s="117">
        <v>272</v>
      </c>
      <c r="M79" s="111">
        <v>236.63</v>
      </c>
      <c r="N79" s="117">
        <v>304</v>
      </c>
      <c r="O79" s="118">
        <v>194.69</v>
      </c>
      <c r="P79" s="117">
        <v>256</v>
      </c>
      <c r="Q79" s="118">
        <v>136.6</v>
      </c>
      <c r="R79" s="114">
        <v>256</v>
      </c>
      <c r="S79" s="118">
        <v>207.34</v>
      </c>
      <c r="T79" s="114">
        <v>320</v>
      </c>
      <c r="U79" s="118">
        <v>189.33</v>
      </c>
      <c r="V79" s="114">
        <v>320</v>
      </c>
      <c r="W79" s="111">
        <v>142.1</v>
      </c>
      <c r="X79" s="114">
        <v>320</v>
      </c>
      <c r="Y79" s="111">
        <v>142.1</v>
      </c>
      <c r="Z79" s="114">
        <v>100</v>
      </c>
      <c r="AA79" s="109">
        <f t="shared" si="35"/>
        <v>3684</v>
      </c>
      <c r="AB79" s="109">
        <f t="shared" si="5"/>
        <v>2096.75</v>
      </c>
      <c r="AC79" s="6"/>
      <c r="AD79" s="1"/>
      <c r="AE79" s="4"/>
      <c r="AF79" s="1"/>
    </row>
    <row r="80" spans="1:32" ht="30" x14ac:dyDescent="0.25">
      <c r="A80" s="7">
        <v>66</v>
      </c>
      <c r="B80" s="112">
        <v>320</v>
      </c>
      <c r="C80" s="111">
        <v>152.24</v>
      </c>
      <c r="D80" s="114">
        <f>16*20</f>
        <v>320</v>
      </c>
      <c r="E80" s="111">
        <v>191.27</v>
      </c>
      <c r="F80" s="114">
        <f>16*20</f>
        <v>320</v>
      </c>
      <c r="G80" s="111">
        <v>201.12</v>
      </c>
      <c r="H80" s="115" t="s">
        <v>68</v>
      </c>
      <c r="I80" s="111"/>
      <c r="J80" s="115" t="s">
        <v>68</v>
      </c>
      <c r="K80" s="111"/>
      <c r="L80" s="115" t="s">
        <v>68</v>
      </c>
      <c r="M80" s="111"/>
      <c r="N80" s="115" t="s">
        <v>68</v>
      </c>
      <c r="O80" s="118"/>
      <c r="P80" s="115" t="s">
        <v>68</v>
      </c>
      <c r="Q80" s="118"/>
      <c r="R80" s="115" t="s">
        <v>68</v>
      </c>
      <c r="S80" s="118"/>
      <c r="T80" s="115" t="s">
        <v>68</v>
      </c>
      <c r="U80" s="118"/>
      <c r="V80" s="115" t="s">
        <v>68</v>
      </c>
      <c r="W80" s="111"/>
      <c r="X80" s="115" t="s">
        <v>68</v>
      </c>
      <c r="Y80" s="111"/>
      <c r="Z80" s="115" t="s">
        <v>68</v>
      </c>
      <c r="AA80" s="109">
        <v>0</v>
      </c>
      <c r="AB80" s="109">
        <f t="shared" ref="AB80:AB97" si="37">C80+E80+G80+I80+K80+M80+O80+Q80+S80+U80+W80+Y80</f>
        <v>544.63</v>
      </c>
      <c r="AC80" s="8" t="s">
        <v>2</v>
      </c>
      <c r="AD80" s="1"/>
      <c r="AE80" s="4"/>
      <c r="AF80" s="1"/>
    </row>
    <row r="81" spans="1:32" x14ac:dyDescent="0.25">
      <c r="A81" s="6">
        <v>67</v>
      </c>
      <c r="B81" s="112">
        <v>320</v>
      </c>
      <c r="C81" s="111">
        <v>152.24</v>
      </c>
      <c r="D81" s="114">
        <v>272</v>
      </c>
      <c r="E81" s="111">
        <v>191.27</v>
      </c>
      <c r="F81" s="114">
        <v>304</v>
      </c>
      <c r="G81" s="111">
        <v>201.12</v>
      </c>
      <c r="H81" s="114">
        <f t="shared" ref="H81:H87" si="38">16*20</f>
        <v>320</v>
      </c>
      <c r="I81" s="111">
        <v>119.86</v>
      </c>
      <c r="J81" s="114">
        <v>272</v>
      </c>
      <c r="K81" s="111">
        <v>183.47</v>
      </c>
      <c r="L81" s="117">
        <v>160</v>
      </c>
      <c r="M81" s="111">
        <v>236.63</v>
      </c>
      <c r="N81" s="117">
        <f>16*20</f>
        <v>320</v>
      </c>
      <c r="O81" s="118">
        <v>194.69</v>
      </c>
      <c r="P81" s="117">
        <f>16*20</f>
        <v>320</v>
      </c>
      <c r="Q81" s="118">
        <v>136.6</v>
      </c>
      <c r="R81" s="114">
        <v>304</v>
      </c>
      <c r="S81" s="118">
        <v>207.34</v>
      </c>
      <c r="T81" s="114">
        <v>304</v>
      </c>
      <c r="U81" s="118">
        <v>189.33</v>
      </c>
      <c r="V81" s="114">
        <v>320</v>
      </c>
      <c r="W81" s="111">
        <v>142.1</v>
      </c>
      <c r="X81" s="114">
        <v>320</v>
      </c>
      <c r="Y81" s="111">
        <v>142.1</v>
      </c>
      <c r="Z81" s="114">
        <v>100</v>
      </c>
      <c r="AA81" s="109">
        <f t="shared" ref="AA81:AA85" si="39">B81+D81+F81+H81+J81+L81+N81+P81+R81+T81+V81+X81+Z81</f>
        <v>3636</v>
      </c>
      <c r="AB81" s="109">
        <f t="shared" si="37"/>
        <v>2096.75</v>
      </c>
      <c r="AC81" s="6"/>
      <c r="AD81" s="1"/>
      <c r="AE81" s="4"/>
      <c r="AF81" s="1"/>
    </row>
    <row r="82" spans="1:32" x14ac:dyDescent="0.25">
      <c r="A82" s="6">
        <v>68</v>
      </c>
      <c r="B82" s="113">
        <v>320</v>
      </c>
      <c r="C82" s="111">
        <v>152.24</v>
      </c>
      <c r="D82" s="114">
        <f>16*20</f>
        <v>320</v>
      </c>
      <c r="E82" s="111">
        <v>191.27</v>
      </c>
      <c r="F82" s="114">
        <f>16*20</f>
        <v>320</v>
      </c>
      <c r="G82" s="111">
        <v>201.12</v>
      </c>
      <c r="H82" s="114">
        <f t="shared" si="38"/>
        <v>320</v>
      </c>
      <c r="I82" s="111">
        <v>119.86</v>
      </c>
      <c r="J82" s="114">
        <f>16*20</f>
        <v>320</v>
      </c>
      <c r="K82" s="111">
        <v>183.47</v>
      </c>
      <c r="L82" s="117">
        <f>16*20</f>
        <v>320</v>
      </c>
      <c r="M82" s="111">
        <v>236.63</v>
      </c>
      <c r="N82" s="117">
        <f>16*20</f>
        <v>320</v>
      </c>
      <c r="O82" s="118">
        <v>194.69</v>
      </c>
      <c r="P82" s="117">
        <f>16*20</f>
        <v>320</v>
      </c>
      <c r="Q82" s="118">
        <v>136.6</v>
      </c>
      <c r="R82" s="114">
        <v>304</v>
      </c>
      <c r="S82" s="118">
        <v>207.34</v>
      </c>
      <c r="T82" s="114">
        <v>320</v>
      </c>
      <c r="U82" s="118">
        <v>189.33</v>
      </c>
      <c r="V82" s="114">
        <v>320</v>
      </c>
      <c r="W82" s="111">
        <v>142.1</v>
      </c>
      <c r="X82" s="114">
        <v>320</v>
      </c>
      <c r="Y82" s="111">
        <v>142.1</v>
      </c>
      <c r="Z82" s="114">
        <v>100</v>
      </c>
      <c r="AA82" s="109">
        <f t="shared" si="39"/>
        <v>3924</v>
      </c>
      <c r="AB82" s="109">
        <f t="shared" si="37"/>
        <v>2096.75</v>
      </c>
      <c r="AC82" s="6"/>
      <c r="AD82" s="1"/>
      <c r="AE82" s="1"/>
      <c r="AF82" s="1"/>
    </row>
    <row r="83" spans="1:32" x14ac:dyDescent="0.25">
      <c r="A83" s="6">
        <v>69</v>
      </c>
      <c r="B83" s="112">
        <v>320</v>
      </c>
      <c r="C83" s="111">
        <v>152.24</v>
      </c>
      <c r="D83" s="114">
        <v>272</v>
      </c>
      <c r="E83" s="111">
        <v>191.27</v>
      </c>
      <c r="F83" s="114">
        <f>16*20</f>
        <v>320</v>
      </c>
      <c r="G83" s="111">
        <v>201.12</v>
      </c>
      <c r="H83" s="114">
        <f t="shared" si="38"/>
        <v>320</v>
      </c>
      <c r="I83" s="111">
        <v>119.86</v>
      </c>
      <c r="J83" s="114">
        <f>16*20</f>
        <v>320</v>
      </c>
      <c r="K83" s="111">
        <v>183.47</v>
      </c>
      <c r="L83" s="117">
        <v>304</v>
      </c>
      <c r="M83" s="111">
        <v>236.63</v>
      </c>
      <c r="N83" s="117">
        <f>16*20</f>
        <v>320</v>
      </c>
      <c r="O83" s="118">
        <v>194.69</v>
      </c>
      <c r="P83" s="117">
        <v>176</v>
      </c>
      <c r="Q83" s="118">
        <v>136.6</v>
      </c>
      <c r="R83" s="114">
        <v>320</v>
      </c>
      <c r="S83" s="118">
        <v>207.34</v>
      </c>
      <c r="T83" s="114">
        <v>288</v>
      </c>
      <c r="U83" s="118">
        <v>189.33</v>
      </c>
      <c r="V83" s="114">
        <v>320</v>
      </c>
      <c r="W83" s="111">
        <v>142.1</v>
      </c>
      <c r="X83" s="114">
        <v>320</v>
      </c>
      <c r="Y83" s="111">
        <v>142.1</v>
      </c>
      <c r="Z83" s="114">
        <v>100</v>
      </c>
      <c r="AA83" s="109">
        <f t="shared" si="39"/>
        <v>3700</v>
      </c>
      <c r="AB83" s="109">
        <f t="shared" si="37"/>
        <v>2096.75</v>
      </c>
      <c r="AC83" s="6"/>
      <c r="AD83" s="1"/>
      <c r="AE83" s="1"/>
      <c r="AF83" s="1"/>
    </row>
    <row r="84" spans="1:32" x14ac:dyDescent="0.25">
      <c r="A84" s="6">
        <v>70</v>
      </c>
      <c r="B84" s="113">
        <v>320</v>
      </c>
      <c r="C84" s="111">
        <v>152.24</v>
      </c>
      <c r="D84" s="114">
        <f>16*20</f>
        <v>320</v>
      </c>
      <c r="E84" s="111">
        <v>191.27</v>
      </c>
      <c r="F84" s="114">
        <f>16*20</f>
        <v>320</v>
      </c>
      <c r="G84" s="111">
        <v>201.12</v>
      </c>
      <c r="H84" s="114">
        <f t="shared" si="38"/>
        <v>320</v>
      </c>
      <c r="I84" s="111">
        <v>119.86</v>
      </c>
      <c r="J84" s="114">
        <f>16*20</f>
        <v>320</v>
      </c>
      <c r="K84" s="111">
        <v>183.47</v>
      </c>
      <c r="L84" s="117">
        <f>16*20</f>
        <v>320</v>
      </c>
      <c r="M84" s="111">
        <v>236.63</v>
      </c>
      <c r="N84" s="117">
        <f>16*20</f>
        <v>320</v>
      </c>
      <c r="O84" s="118">
        <v>194.69</v>
      </c>
      <c r="P84" s="117">
        <f>16*20</f>
        <v>320</v>
      </c>
      <c r="Q84" s="118">
        <v>136.6</v>
      </c>
      <c r="R84" s="114">
        <v>320</v>
      </c>
      <c r="S84" s="118">
        <v>207.34</v>
      </c>
      <c r="T84" s="114">
        <v>224</v>
      </c>
      <c r="U84" s="118">
        <v>189.33</v>
      </c>
      <c r="V84" s="114">
        <v>320</v>
      </c>
      <c r="W84" s="111">
        <v>142.1</v>
      </c>
      <c r="X84" s="114">
        <v>320</v>
      </c>
      <c r="Y84" s="111">
        <v>142.1</v>
      </c>
      <c r="Z84" s="114">
        <v>100</v>
      </c>
      <c r="AA84" s="109">
        <f t="shared" si="39"/>
        <v>3844</v>
      </c>
      <c r="AB84" s="109">
        <f t="shared" si="37"/>
        <v>2096.75</v>
      </c>
      <c r="AC84" s="6"/>
      <c r="AD84" s="1"/>
      <c r="AE84" s="1"/>
      <c r="AF84" s="1"/>
    </row>
    <row r="85" spans="1:32" x14ac:dyDescent="0.25">
      <c r="A85" s="6">
        <v>71</v>
      </c>
      <c r="B85" s="112">
        <v>320</v>
      </c>
      <c r="C85" s="111">
        <v>152.24</v>
      </c>
      <c r="D85" s="114">
        <f>16*20</f>
        <v>320</v>
      </c>
      <c r="E85" s="111">
        <v>191.27</v>
      </c>
      <c r="F85" s="114">
        <f>16*20</f>
        <v>320</v>
      </c>
      <c r="G85" s="111">
        <v>201.12</v>
      </c>
      <c r="H85" s="114">
        <f t="shared" si="38"/>
        <v>320</v>
      </c>
      <c r="I85" s="111">
        <v>119.86</v>
      </c>
      <c r="J85" s="114">
        <f>16*20</f>
        <v>320</v>
      </c>
      <c r="K85" s="111">
        <v>183.47</v>
      </c>
      <c r="L85" s="117">
        <f>16*20</f>
        <v>320</v>
      </c>
      <c r="M85" s="111">
        <v>236.63</v>
      </c>
      <c r="N85" s="117">
        <f>16*20</f>
        <v>320</v>
      </c>
      <c r="O85" s="118">
        <v>194.69</v>
      </c>
      <c r="P85" s="117">
        <f>16*20</f>
        <v>320</v>
      </c>
      <c r="Q85" s="118">
        <v>136.6</v>
      </c>
      <c r="R85" s="114">
        <v>320</v>
      </c>
      <c r="S85" s="118">
        <v>207.34</v>
      </c>
      <c r="T85" s="114">
        <v>320</v>
      </c>
      <c r="U85" s="118">
        <v>189.33</v>
      </c>
      <c r="V85" s="114">
        <v>320</v>
      </c>
      <c r="W85" s="111">
        <v>142.1</v>
      </c>
      <c r="X85" s="114">
        <v>320</v>
      </c>
      <c r="Y85" s="111">
        <v>142.1</v>
      </c>
      <c r="Z85" s="114">
        <v>100</v>
      </c>
      <c r="AA85" s="109">
        <f t="shared" si="39"/>
        <v>3940</v>
      </c>
      <c r="AB85" s="109">
        <f t="shared" si="37"/>
        <v>2096.75</v>
      </c>
      <c r="AC85" s="6"/>
      <c r="AD85" s="1"/>
      <c r="AE85" s="1"/>
      <c r="AF85" s="1"/>
    </row>
    <row r="86" spans="1:32" ht="30" x14ac:dyDescent="0.25">
      <c r="A86" s="7">
        <v>72</v>
      </c>
      <c r="B86" s="113">
        <v>320</v>
      </c>
      <c r="C86" s="111">
        <v>152.24</v>
      </c>
      <c r="D86" s="114">
        <v>304</v>
      </c>
      <c r="E86" s="111">
        <v>191.27</v>
      </c>
      <c r="F86" s="114">
        <v>304</v>
      </c>
      <c r="G86" s="111">
        <v>201.12</v>
      </c>
      <c r="H86" s="114">
        <f t="shared" si="38"/>
        <v>320</v>
      </c>
      <c r="I86" s="150">
        <v>119.86</v>
      </c>
      <c r="J86" s="114">
        <v>304</v>
      </c>
      <c r="K86" s="150">
        <v>183.47</v>
      </c>
      <c r="L86" s="117">
        <f>16*20</f>
        <v>320</v>
      </c>
      <c r="M86" s="111"/>
      <c r="N86" s="117">
        <v>112</v>
      </c>
      <c r="O86" s="118"/>
      <c r="P86" s="115" t="s">
        <v>68</v>
      </c>
      <c r="Q86" s="118"/>
      <c r="R86" s="115" t="s">
        <v>68</v>
      </c>
      <c r="S86" s="118"/>
      <c r="T86" s="115" t="s">
        <v>68</v>
      </c>
      <c r="U86" s="118"/>
      <c r="V86" s="115" t="s">
        <v>68</v>
      </c>
      <c r="W86" s="111"/>
      <c r="X86" s="115" t="s">
        <v>68</v>
      </c>
      <c r="Y86" s="111"/>
      <c r="Z86" s="115" t="s">
        <v>68</v>
      </c>
      <c r="AA86" s="109">
        <v>0</v>
      </c>
      <c r="AB86" s="109">
        <f t="shared" si="37"/>
        <v>847.96</v>
      </c>
      <c r="AC86" s="8" t="s">
        <v>2</v>
      </c>
      <c r="AD86" s="1"/>
      <c r="AE86" s="1"/>
      <c r="AF86" s="1"/>
    </row>
    <row r="87" spans="1:32" x14ac:dyDescent="0.25">
      <c r="A87" s="6">
        <v>73</v>
      </c>
      <c r="B87" s="113">
        <v>320</v>
      </c>
      <c r="C87" s="111">
        <v>152.24</v>
      </c>
      <c r="D87" s="114">
        <f>16*20</f>
        <v>320</v>
      </c>
      <c r="E87" s="111">
        <v>191.27</v>
      </c>
      <c r="F87" s="114">
        <f>16*20</f>
        <v>320</v>
      </c>
      <c r="G87" s="111">
        <v>201.12</v>
      </c>
      <c r="H87" s="114">
        <f t="shared" si="38"/>
        <v>320</v>
      </c>
      <c r="I87" s="111">
        <v>119.86</v>
      </c>
      <c r="J87" s="114">
        <f>16*20</f>
        <v>320</v>
      </c>
      <c r="K87" s="111">
        <v>183.47</v>
      </c>
      <c r="L87" s="117">
        <f>16*20</f>
        <v>320</v>
      </c>
      <c r="M87" s="111">
        <v>236.63</v>
      </c>
      <c r="N87" s="117">
        <f>16*20</f>
        <v>320</v>
      </c>
      <c r="O87" s="118">
        <v>194.69</v>
      </c>
      <c r="P87" s="117">
        <f>16*20</f>
        <v>320</v>
      </c>
      <c r="Q87" s="118">
        <v>136.6</v>
      </c>
      <c r="R87" s="114">
        <v>320</v>
      </c>
      <c r="S87" s="118">
        <v>207.34</v>
      </c>
      <c r="T87" s="114">
        <v>320</v>
      </c>
      <c r="U87" s="118">
        <v>189.33</v>
      </c>
      <c r="V87" s="114">
        <v>320</v>
      </c>
      <c r="W87" s="111">
        <v>142.1</v>
      </c>
      <c r="X87" s="114">
        <v>320</v>
      </c>
      <c r="Y87" s="111">
        <v>142.1</v>
      </c>
      <c r="Z87" s="114">
        <v>100</v>
      </c>
      <c r="AA87" s="109">
        <f t="shared" ref="AA87:AA103" si="40">B87+D87+F87+H87+J87+L87+N87+P87+R87+T87+V87+X87+Z87</f>
        <v>3940</v>
      </c>
      <c r="AB87" s="109">
        <f t="shared" si="37"/>
        <v>2096.75</v>
      </c>
      <c r="AC87" s="6"/>
    </row>
    <row r="88" spans="1:32" x14ac:dyDescent="0.25">
      <c r="A88" s="6">
        <v>74</v>
      </c>
      <c r="B88" s="113">
        <v>320</v>
      </c>
      <c r="C88" s="111">
        <v>152.24</v>
      </c>
      <c r="D88" s="114">
        <f>16*20</f>
        <v>320</v>
      </c>
      <c r="E88" s="111">
        <v>191.27</v>
      </c>
      <c r="F88" s="114">
        <f>16*20</f>
        <v>320</v>
      </c>
      <c r="G88" s="111">
        <v>201.12</v>
      </c>
      <c r="H88" s="114">
        <v>288</v>
      </c>
      <c r="I88" s="111">
        <v>119.86</v>
      </c>
      <c r="J88" s="114">
        <f>16*20</f>
        <v>320</v>
      </c>
      <c r="K88" s="111">
        <v>183.47</v>
      </c>
      <c r="L88" s="117">
        <v>304</v>
      </c>
      <c r="M88" s="111">
        <v>236.63</v>
      </c>
      <c r="N88" s="117">
        <v>272</v>
      </c>
      <c r="O88" s="118">
        <v>194.69</v>
      </c>
      <c r="P88" s="117">
        <v>160</v>
      </c>
      <c r="Q88" s="118">
        <v>136.6</v>
      </c>
      <c r="R88" s="114">
        <v>32</v>
      </c>
      <c r="S88" s="118">
        <v>207.34</v>
      </c>
      <c r="T88" s="114">
        <v>64</v>
      </c>
      <c r="U88" s="118">
        <v>189.33</v>
      </c>
      <c r="V88" s="114">
        <v>320</v>
      </c>
      <c r="W88" s="111">
        <v>142.1</v>
      </c>
      <c r="X88" s="114">
        <v>320</v>
      </c>
      <c r="Y88" s="111">
        <v>142.1</v>
      </c>
      <c r="Z88" s="114">
        <v>100</v>
      </c>
      <c r="AA88" s="109">
        <f t="shared" si="40"/>
        <v>3140</v>
      </c>
      <c r="AB88" s="109">
        <f t="shared" si="37"/>
        <v>2096.75</v>
      </c>
      <c r="AC88" s="6"/>
    </row>
    <row r="89" spans="1:32" x14ac:dyDescent="0.25">
      <c r="A89" s="6">
        <v>75</v>
      </c>
      <c r="B89" s="113">
        <v>304</v>
      </c>
      <c r="C89" s="111">
        <v>152.24</v>
      </c>
      <c r="D89" s="114">
        <f>16*20</f>
        <v>320</v>
      </c>
      <c r="E89" s="111">
        <v>191.27</v>
      </c>
      <c r="F89" s="114">
        <f>16*20</f>
        <v>320</v>
      </c>
      <c r="G89" s="111">
        <v>201.12</v>
      </c>
      <c r="H89" s="114">
        <v>320</v>
      </c>
      <c r="I89" s="111">
        <v>119.86</v>
      </c>
      <c r="J89" s="114">
        <f>16*20</f>
        <v>320</v>
      </c>
      <c r="K89" s="111">
        <v>183.47</v>
      </c>
      <c r="L89" s="117">
        <v>304</v>
      </c>
      <c r="M89" s="111">
        <v>236.63</v>
      </c>
      <c r="N89" s="117">
        <f>16*20</f>
        <v>320</v>
      </c>
      <c r="O89" s="118">
        <v>194.69</v>
      </c>
      <c r="P89" s="117">
        <f>16*20</f>
        <v>320</v>
      </c>
      <c r="Q89" s="118">
        <v>136.6</v>
      </c>
      <c r="R89" s="114">
        <v>320</v>
      </c>
      <c r="S89" s="118">
        <v>207.34</v>
      </c>
      <c r="T89" s="114">
        <v>320</v>
      </c>
      <c r="U89" s="118">
        <v>189.33</v>
      </c>
      <c r="V89" s="114">
        <v>320</v>
      </c>
      <c r="W89" s="111">
        <v>142.1</v>
      </c>
      <c r="X89" s="114">
        <v>320</v>
      </c>
      <c r="Y89" s="111">
        <v>142.1</v>
      </c>
      <c r="Z89" s="114">
        <v>100</v>
      </c>
      <c r="AA89" s="109">
        <f t="shared" si="40"/>
        <v>3908</v>
      </c>
      <c r="AB89" s="109">
        <f t="shared" si="37"/>
        <v>2096.75</v>
      </c>
      <c r="AC89" s="6"/>
    </row>
    <row r="90" spans="1:32" x14ac:dyDescent="0.25">
      <c r="A90" s="6">
        <v>76</v>
      </c>
      <c r="B90" s="112">
        <v>320</v>
      </c>
      <c r="C90" s="111">
        <v>152.24</v>
      </c>
      <c r="D90" s="114">
        <f>16*20</f>
        <v>320</v>
      </c>
      <c r="E90" s="111">
        <v>191.27</v>
      </c>
      <c r="F90" s="114">
        <f>16*20</f>
        <v>320</v>
      </c>
      <c r="G90" s="111">
        <v>201.12</v>
      </c>
      <c r="H90" s="114">
        <f>16*20</f>
        <v>320</v>
      </c>
      <c r="I90" s="111">
        <v>119.86</v>
      </c>
      <c r="J90" s="114">
        <f>16*20</f>
        <v>320</v>
      </c>
      <c r="K90" s="111">
        <v>183.47</v>
      </c>
      <c r="L90" s="117">
        <f>16*20</f>
        <v>320</v>
      </c>
      <c r="M90" s="111">
        <v>236.63</v>
      </c>
      <c r="N90" s="117">
        <f>16*20</f>
        <v>320</v>
      </c>
      <c r="O90" s="118">
        <v>194.69</v>
      </c>
      <c r="P90" s="117">
        <f>16*20</f>
        <v>320</v>
      </c>
      <c r="Q90" s="118">
        <v>136.6</v>
      </c>
      <c r="R90" s="114">
        <v>48</v>
      </c>
      <c r="S90" s="118">
        <v>207.34</v>
      </c>
      <c r="T90" s="114">
        <v>64</v>
      </c>
      <c r="U90" s="118">
        <v>189.33</v>
      </c>
      <c r="V90" s="114">
        <v>320</v>
      </c>
      <c r="W90" s="111">
        <v>142.1</v>
      </c>
      <c r="X90" s="114">
        <v>320</v>
      </c>
      <c r="Y90" s="111">
        <v>142.1</v>
      </c>
      <c r="Z90" s="114">
        <v>100</v>
      </c>
      <c r="AA90" s="109">
        <f t="shared" si="40"/>
        <v>3412</v>
      </c>
      <c r="AB90" s="109">
        <f t="shared" si="37"/>
        <v>2096.75</v>
      </c>
      <c r="AC90" s="6"/>
    </row>
    <row r="91" spans="1:32" x14ac:dyDescent="0.25">
      <c r="A91" s="6">
        <v>77</v>
      </c>
      <c r="B91" s="113">
        <v>288</v>
      </c>
      <c r="C91" s="111">
        <v>152.24</v>
      </c>
      <c r="D91" s="114">
        <v>144</v>
      </c>
      <c r="E91" s="111">
        <v>191.27</v>
      </c>
      <c r="F91" s="114">
        <v>256</v>
      </c>
      <c r="G91" s="111">
        <v>201.12</v>
      </c>
      <c r="H91" s="114">
        <v>304</v>
      </c>
      <c r="I91" s="111">
        <v>119.86</v>
      </c>
      <c r="J91" s="114">
        <v>272</v>
      </c>
      <c r="K91" s="111">
        <v>183.47</v>
      </c>
      <c r="L91" s="117">
        <v>288</v>
      </c>
      <c r="M91" s="111">
        <v>236.63</v>
      </c>
      <c r="N91" s="117">
        <v>272</v>
      </c>
      <c r="O91" s="118">
        <v>194.69</v>
      </c>
      <c r="P91" s="117">
        <v>304</v>
      </c>
      <c r="Q91" s="118">
        <v>136.6</v>
      </c>
      <c r="R91" s="114">
        <v>256</v>
      </c>
      <c r="S91" s="118">
        <v>207.34</v>
      </c>
      <c r="T91" s="114">
        <v>240</v>
      </c>
      <c r="U91" s="118">
        <v>189.33</v>
      </c>
      <c r="V91" s="114">
        <v>320</v>
      </c>
      <c r="W91" s="111">
        <v>142.1</v>
      </c>
      <c r="X91" s="114">
        <v>320</v>
      </c>
      <c r="Y91" s="111">
        <v>142.1</v>
      </c>
      <c r="Z91" s="114">
        <v>100</v>
      </c>
      <c r="AA91" s="109">
        <f t="shared" si="40"/>
        <v>3364</v>
      </c>
      <c r="AB91" s="109">
        <f t="shared" si="37"/>
        <v>2096.75</v>
      </c>
      <c r="AC91" s="6"/>
    </row>
    <row r="92" spans="1:32" x14ac:dyDescent="0.25">
      <c r="A92" s="6">
        <v>78</v>
      </c>
      <c r="B92" s="112">
        <v>320</v>
      </c>
      <c r="C92" s="111">
        <v>152.24</v>
      </c>
      <c r="D92" s="114">
        <f t="shared" ref="D92:D93" si="41">16*20</f>
        <v>320</v>
      </c>
      <c r="E92" s="111">
        <v>191.27</v>
      </c>
      <c r="F92" s="114">
        <f t="shared" ref="F92:F93" si="42">16*20</f>
        <v>320</v>
      </c>
      <c r="G92" s="111">
        <v>201.12</v>
      </c>
      <c r="H92" s="114">
        <f t="shared" ref="H92:H93" si="43">16*20</f>
        <v>320</v>
      </c>
      <c r="I92" s="111">
        <v>119.86</v>
      </c>
      <c r="J92" s="114">
        <v>304</v>
      </c>
      <c r="K92" s="111">
        <v>183.47</v>
      </c>
      <c r="L92" s="117">
        <f t="shared" ref="L92:P94" si="44">16*20</f>
        <v>320</v>
      </c>
      <c r="M92" s="111">
        <v>236.63</v>
      </c>
      <c r="N92" s="117">
        <f t="shared" si="44"/>
        <v>320</v>
      </c>
      <c r="O92" s="118">
        <v>194.69</v>
      </c>
      <c r="P92" s="117">
        <f t="shared" si="44"/>
        <v>320</v>
      </c>
      <c r="Q92" s="118">
        <v>136.6</v>
      </c>
      <c r="R92" s="114">
        <v>320</v>
      </c>
      <c r="S92" s="118">
        <v>207.34</v>
      </c>
      <c r="T92" s="114">
        <v>320</v>
      </c>
      <c r="U92" s="118">
        <v>189.33</v>
      </c>
      <c r="V92" s="114">
        <v>320</v>
      </c>
      <c r="W92" s="111">
        <v>142.1</v>
      </c>
      <c r="X92" s="114">
        <v>320</v>
      </c>
      <c r="Y92" s="111">
        <v>142.1</v>
      </c>
      <c r="Z92" s="114">
        <v>100</v>
      </c>
      <c r="AA92" s="109">
        <f t="shared" si="40"/>
        <v>3924</v>
      </c>
      <c r="AB92" s="109">
        <f t="shared" si="37"/>
        <v>2096.75</v>
      </c>
      <c r="AC92" s="6"/>
    </row>
    <row r="93" spans="1:32" x14ac:dyDescent="0.25">
      <c r="A93" s="6">
        <v>79</v>
      </c>
      <c r="B93" s="112">
        <v>320</v>
      </c>
      <c r="C93" s="111">
        <v>152.24</v>
      </c>
      <c r="D93" s="114">
        <f t="shared" si="41"/>
        <v>320</v>
      </c>
      <c r="E93" s="111">
        <v>191.27</v>
      </c>
      <c r="F93" s="114">
        <f t="shared" si="42"/>
        <v>320</v>
      </c>
      <c r="G93" s="111">
        <v>201.12</v>
      </c>
      <c r="H93" s="114">
        <f t="shared" si="43"/>
        <v>320</v>
      </c>
      <c r="I93" s="111">
        <v>119.86</v>
      </c>
      <c r="J93" s="114">
        <f t="shared" ref="J93:J98" si="45">16*20</f>
        <v>320</v>
      </c>
      <c r="K93" s="111">
        <v>183.47</v>
      </c>
      <c r="L93" s="117">
        <f t="shared" si="44"/>
        <v>320</v>
      </c>
      <c r="M93" s="111">
        <v>236.63</v>
      </c>
      <c r="N93" s="117">
        <f t="shared" si="44"/>
        <v>320</v>
      </c>
      <c r="O93" s="118">
        <v>194.69</v>
      </c>
      <c r="P93" s="117">
        <f t="shared" si="44"/>
        <v>320</v>
      </c>
      <c r="Q93" s="118">
        <v>136.6</v>
      </c>
      <c r="R93" s="114">
        <v>320</v>
      </c>
      <c r="S93" s="118">
        <v>207.34</v>
      </c>
      <c r="T93" s="114">
        <v>320</v>
      </c>
      <c r="U93" s="118">
        <v>189.33</v>
      </c>
      <c r="V93" s="114">
        <v>320</v>
      </c>
      <c r="W93" s="111">
        <v>142.1</v>
      </c>
      <c r="X93" s="114">
        <v>320</v>
      </c>
      <c r="Y93" s="111">
        <v>142.1</v>
      </c>
      <c r="Z93" s="114">
        <v>100</v>
      </c>
      <c r="AA93" s="109">
        <f t="shared" si="40"/>
        <v>3940</v>
      </c>
      <c r="AB93" s="109">
        <f t="shared" si="37"/>
        <v>2096.75</v>
      </c>
      <c r="AC93" s="6"/>
    </row>
    <row r="94" spans="1:32" x14ac:dyDescent="0.25">
      <c r="A94" s="6">
        <v>80</v>
      </c>
      <c r="B94" s="112">
        <v>320</v>
      </c>
      <c r="C94" s="111">
        <v>152.24</v>
      </c>
      <c r="D94" s="114">
        <v>304</v>
      </c>
      <c r="E94" s="111">
        <v>191.27</v>
      </c>
      <c r="F94" s="114">
        <f>16*20</f>
        <v>320</v>
      </c>
      <c r="G94" s="111">
        <v>201.12</v>
      </c>
      <c r="H94" s="114">
        <v>224</v>
      </c>
      <c r="I94" s="111">
        <v>119.86</v>
      </c>
      <c r="J94" s="114">
        <f t="shared" si="45"/>
        <v>320</v>
      </c>
      <c r="K94" s="111">
        <v>183.47</v>
      </c>
      <c r="L94" s="117">
        <f t="shared" si="44"/>
        <v>320</v>
      </c>
      <c r="M94" s="111">
        <v>236.63</v>
      </c>
      <c r="N94" s="117">
        <f t="shared" si="44"/>
        <v>320</v>
      </c>
      <c r="O94" s="118">
        <v>194.69</v>
      </c>
      <c r="P94" s="117">
        <f t="shared" si="44"/>
        <v>320</v>
      </c>
      <c r="Q94" s="118">
        <v>136.6</v>
      </c>
      <c r="R94" s="114">
        <v>320</v>
      </c>
      <c r="S94" s="118">
        <v>207.34</v>
      </c>
      <c r="T94" s="114">
        <v>320</v>
      </c>
      <c r="U94" s="118">
        <v>189.33</v>
      </c>
      <c r="V94" s="114">
        <v>320</v>
      </c>
      <c r="W94" s="111">
        <v>142.1</v>
      </c>
      <c r="X94" s="114">
        <v>320</v>
      </c>
      <c r="Y94" s="111">
        <v>142.1</v>
      </c>
      <c r="Z94" s="114">
        <v>100</v>
      </c>
      <c r="AA94" s="109">
        <f t="shared" si="40"/>
        <v>3828</v>
      </c>
      <c r="AB94" s="109">
        <f t="shared" si="37"/>
        <v>2096.75</v>
      </c>
      <c r="AC94" s="6"/>
    </row>
    <row r="95" spans="1:32" x14ac:dyDescent="0.25">
      <c r="A95" s="6">
        <v>81</v>
      </c>
      <c r="B95" s="113">
        <v>320</v>
      </c>
      <c r="C95" s="111">
        <v>152.24</v>
      </c>
      <c r="D95" s="114">
        <f>16*20</f>
        <v>320</v>
      </c>
      <c r="E95" s="111">
        <v>191.27</v>
      </c>
      <c r="F95" s="114">
        <f>16*20</f>
        <v>320</v>
      </c>
      <c r="G95" s="111">
        <v>201.12</v>
      </c>
      <c r="H95" s="114">
        <v>304</v>
      </c>
      <c r="I95" s="111">
        <v>119.86</v>
      </c>
      <c r="J95" s="114">
        <f t="shared" si="45"/>
        <v>320</v>
      </c>
      <c r="K95" s="111">
        <v>183.47</v>
      </c>
      <c r="L95" s="117">
        <v>304</v>
      </c>
      <c r="M95" s="111">
        <v>236.63</v>
      </c>
      <c r="N95" s="117">
        <v>288</v>
      </c>
      <c r="O95" s="118">
        <v>194.69</v>
      </c>
      <c r="P95" s="117">
        <f>16*20</f>
        <v>320</v>
      </c>
      <c r="Q95" s="118">
        <v>136.6</v>
      </c>
      <c r="R95" s="114">
        <v>320</v>
      </c>
      <c r="S95" s="118">
        <v>207.34</v>
      </c>
      <c r="T95" s="114">
        <v>320</v>
      </c>
      <c r="U95" s="118">
        <v>189.33</v>
      </c>
      <c r="V95" s="114">
        <v>320</v>
      </c>
      <c r="W95" s="111">
        <v>142.1</v>
      </c>
      <c r="X95" s="114">
        <v>320</v>
      </c>
      <c r="Y95" s="111">
        <v>142.1</v>
      </c>
      <c r="Z95" s="114">
        <v>100</v>
      </c>
      <c r="AA95" s="109">
        <f t="shared" si="40"/>
        <v>3876</v>
      </c>
      <c r="AB95" s="109">
        <f t="shared" si="37"/>
        <v>2096.75</v>
      </c>
      <c r="AC95" s="6"/>
    </row>
    <row r="96" spans="1:32" x14ac:dyDescent="0.25">
      <c r="A96" s="6">
        <v>82</v>
      </c>
      <c r="B96" s="113">
        <v>320</v>
      </c>
      <c r="C96" s="111">
        <v>152.24</v>
      </c>
      <c r="D96" s="114">
        <f>16*20</f>
        <v>320</v>
      </c>
      <c r="E96" s="111">
        <v>191.27</v>
      </c>
      <c r="F96" s="114">
        <f>16*20</f>
        <v>320</v>
      </c>
      <c r="G96" s="111">
        <v>201.12</v>
      </c>
      <c r="H96" s="114">
        <f>16*20</f>
        <v>320</v>
      </c>
      <c r="I96" s="111">
        <v>119.86</v>
      </c>
      <c r="J96" s="114">
        <f t="shared" si="45"/>
        <v>320</v>
      </c>
      <c r="K96" s="111">
        <v>183.47</v>
      </c>
      <c r="L96" s="117">
        <f>16*20</f>
        <v>320</v>
      </c>
      <c r="M96" s="111">
        <v>236.63</v>
      </c>
      <c r="N96" s="117">
        <v>160</v>
      </c>
      <c r="O96" s="118">
        <v>194.69</v>
      </c>
      <c r="P96" s="117">
        <f>16*20</f>
        <v>320</v>
      </c>
      <c r="Q96" s="118">
        <v>136.6</v>
      </c>
      <c r="R96" s="114">
        <v>320</v>
      </c>
      <c r="S96" s="118">
        <v>207.34</v>
      </c>
      <c r="T96" s="114">
        <v>288</v>
      </c>
      <c r="U96" s="118">
        <v>189.33</v>
      </c>
      <c r="V96" s="114">
        <v>320</v>
      </c>
      <c r="W96" s="111">
        <v>142.1</v>
      </c>
      <c r="X96" s="114">
        <v>320</v>
      </c>
      <c r="Y96" s="111">
        <v>142.1</v>
      </c>
      <c r="Z96" s="114">
        <v>100</v>
      </c>
      <c r="AA96" s="109">
        <f t="shared" si="40"/>
        <v>3748</v>
      </c>
      <c r="AB96" s="109">
        <f t="shared" si="37"/>
        <v>2096.75</v>
      </c>
      <c r="AC96" s="6"/>
    </row>
    <row r="97" spans="1:29" x14ac:dyDescent="0.25">
      <c r="A97" s="6">
        <v>83</v>
      </c>
      <c r="B97" s="113">
        <v>320</v>
      </c>
      <c r="C97" s="111">
        <v>152.24</v>
      </c>
      <c r="D97" s="114">
        <v>304</v>
      </c>
      <c r="E97" s="111">
        <v>191.27</v>
      </c>
      <c r="F97" s="114">
        <f>16*20</f>
        <v>320</v>
      </c>
      <c r="G97" s="111">
        <v>201.12</v>
      </c>
      <c r="H97" s="114">
        <v>304</v>
      </c>
      <c r="I97" s="111">
        <v>119.86</v>
      </c>
      <c r="J97" s="114">
        <f t="shared" si="45"/>
        <v>320</v>
      </c>
      <c r="K97" s="111">
        <v>183.47</v>
      </c>
      <c r="L97" s="117">
        <v>304</v>
      </c>
      <c r="M97" s="111">
        <v>236.63</v>
      </c>
      <c r="N97" s="117">
        <v>304</v>
      </c>
      <c r="O97" s="118">
        <v>194.69</v>
      </c>
      <c r="P97" s="117">
        <v>272</v>
      </c>
      <c r="Q97" s="118">
        <v>136.6</v>
      </c>
      <c r="R97" s="114">
        <v>304</v>
      </c>
      <c r="S97" s="118">
        <v>207.34</v>
      </c>
      <c r="T97" s="114">
        <v>288</v>
      </c>
      <c r="U97" s="118">
        <v>189.33</v>
      </c>
      <c r="V97" s="114">
        <v>320</v>
      </c>
      <c r="W97" s="111">
        <v>142.1</v>
      </c>
      <c r="X97" s="114">
        <v>320</v>
      </c>
      <c r="Y97" s="111">
        <v>142.1</v>
      </c>
      <c r="Z97" s="114">
        <v>100</v>
      </c>
      <c r="AA97" s="109">
        <f t="shared" si="40"/>
        <v>3780</v>
      </c>
      <c r="AB97" s="109">
        <f t="shared" si="37"/>
        <v>2096.75</v>
      </c>
      <c r="AC97" s="6"/>
    </row>
    <row r="98" spans="1:29" x14ac:dyDescent="0.25">
      <c r="A98" s="6">
        <v>84</v>
      </c>
      <c r="B98" s="112">
        <v>320</v>
      </c>
      <c r="C98" s="111">
        <v>152.24</v>
      </c>
      <c r="D98" s="114">
        <f>16*20</f>
        <v>320</v>
      </c>
      <c r="E98" s="111">
        <v>191.27</v>
      </c>
      <c r="F98" s="114">
        <f>16*20</f>
        <v>320</v>
      </c>
      <c r="G98" s="111">
        <v>201.12</v>
      </c>
      <c r="H98" s="114">
        <v>208</v>
      </c>
      <c r="I98" s="111">
        <v>119.86</v>
      </c>
      <c r="J98" s="114">
        <f t="shared" si="45"/>
        <v>320</v>
      </c>
      <c r="K98" s="111">
        <v>183.47</v>
      </c>
      <c r="L98" s="117">
        <v>304</v>
      </c>
      <c r="M98" s="111">
        <v>236.63</v>
      </c>
      <c r="N98" s="117">
        <v>256</v>
      </c>
      <c r="O98" s="118">
        <v>194.69</v>
      </c>
      <c r="P98" s="117">
        <v>256</v>
      </c>
      <c r="Q98" s="118">
        <v>136.6</v>
      </c>
      <c r="R98" s="114">
        <v>224</v>
      </c>
      <c r="S98" s="118">
        <v>207.34</v>
      </c>
      <c r="T98" s="114">
        <v>320</v>
      </c>
      <c r="U98" s="118">
        <v>189.33</v>
      </c>
      <c r="V98" s="114">
        <v>320</v>
      </c>
      <c r="W98" s="111">
        <v>142.1</v>
      </c>
      <c r="X98" s="114">
        <v>320</v>
      </c>
      <c r="Y98" s="111">
        <v>142.1</v>
      </c>
      <c r="Z98" s="114">
        <v>100</v>
      </c>
      <c r="AA98" s="109">
        <f t="shared" si="40"/>
        <v>3588</v>
      </c>
      <c r="AB98" s="109">
        <f>C98+E98+G98+I98+K98+M98+O98+Q98+S98+U98+W98+Y98</f>
        <v>2096.75</v>
      </c>
      <c r="AC98" s="6"/>
    </row>
    <row r="99" spans="1:29" x14ac:dyDescent="0.25">
      <c r="A99" s="6">
        <v>85</v>
      </c>
      <c r="B99" s="112">
        <v>320</v>
      </c>
      <c r="C99" s="111">
        <v>152.24</v>
      </c>
      <c r="D99" s="114">
        <v>304</v>
      </c>
      <c r="E99" s="111">
        <v>191.27</v>
      </c>
      <c r="F99" s="114">
        <v>288</v>
      </c>
      <c r="G99" s="111">
        <v>201.12</v>
      </c>
      <c r="H99" s="114">
        <f>16*20</f>
        <v>320</v>
      </c>
      <c r="I99" s="111">
        <v>119.86</v>
      </c>
      <c r="J99" s="114">
        <v>304</v>
      </c>
      <c r="K99" s="111">
        <v>183.47</v>
      </c>
      <c r="L99" s="117">
        <v>272</v>
      </c>
      <c r="M99" s="111">
        <v>236.63</v>
      </c>
      <c r="N99" s="117">
        <f>16*20</f>
        <v>320</v>
      </c>
      <c r="O99" s="118">
        <v>194.69</v>
      </c>
      <c r="P99" s="117">
        <v>304</v>
      </c>
      <c r="Q99" s="118">
        <v>136.6</v>
      </c>
      <c r="R99" s="114">
        <v>320</v>
      </c>
      <c r="S99" s="118">
        <v>207.34</v>
      </c>
      <c r="T99" s="114">
        <v>320</v>
      </c>
      <c r="U99" s="118">
        <v>189.33</v>
      </c>
      <c r="V99" s="114">
        <v>320</v>
      </c>
      <c r="W99" s="111">
        <v>142.1</v>
      </c>
      <c r="X99" s="114">
        <v>320</v>
      </c>
      <c r="Y99" s="111">
        <v>142.1</v>
      </c>
      <c r="Z99" s="114">
        <v>100</v>
      </c>
      <c r="AA99" s="109">
        <f t="shared" si="40"/>
        <v>3812</v>
      </c>
      <c r="AB99" s="109">
        <f t="shared" ref="AB99:AB103" si="46">C99+E99+G99+I99+K99+M99+O99+Q99+S99+U99+W99+Y99</f>
        <v>2096.75</v>
      </c>
      <c r="AC99" s="6"/>
    </row>
    <row r="100" spans="1:29" x14ac:dyDescent="0.25">
      <c r="A100" s="6">
        <v>86</v>
      </c>
      <c r="B100" s="112">
        <v>320</v>
      </c>
      <c r="C100" s="111">
        <v>152.24</v>
      </c>
      <c r="D100" s="114">
        <f>16*20</f>
        <v>320</v>
      </c>
      <c r="E100" s="111">
        <v>191.27</v>
      </c>
      <c r="F100" s="114">
        <f>16*20</f>
        <v>320</v>
      </c>
      <c r="G100" s="111">
        <v>201.12</v>
      </c>
      <c r="H100" s="114">
        <f>16*20</f>
        <v>320</v>
      </c>
      <c r="I100" s="111">
        <v>119.86</v>
      </c>
      <c r="J100" s="114">
        <f t="shared" ref="J100:L103" si="47">16*20</f>
        <v>320</v>
      </c>
      <c r="K100" s="111">
        <v>183.47</v>
      </c>
      <c r="L100" s="117">
        <f t="shared" si="47"/>
        <v>320</v>
      </c>
      <c r="M100" s="111">
        <v>236.63</v>
      </c>
      <c r="N100" s="117">
        <f>16*20</f>
        <v>320</v>
      </c>
      <c r="O100" s="118">
        <v>194.69</v>
      </c>
      <c r="P100" s="117">
        <f>16*20</f>
        <v>320</v>
      </c>
      <c r="Q100" s="118">
        <v>136.6</v>
      </c>
      <c r="R100" s="114">
        <v>320</v>
      </c>
      <c r="S100" s="118">
        <v>207.34</v>
      </c>
      <c r="T100" s="114">
        <v>320</v>
      </c>
      <c r="U100" s="118">
        <v>189.33</v>
      </c>
      <c r="V100" s="114">
        <v>320</v>
      </c>
      <c r="W100" s="111">
        <v>142.1</v>
      </c>
      <c r="X100" s="114">
        <v>320</v>
      </c>
      <c r="Y100" s="111">
        <v>142.1</v>
      </c>
      <c r="Z100" s="114">
        <v>100</v>
      </c>
      <c r="AA100" s="109">
        <f t="shared" si="40"/>
        <v>3940</v>
      </c>
      <c r="AB100" s="109">
        <f t="shared" si="46"/>
        <v>2096.75</v>
      </c>
      <c r="AC100" s="6"/>
    </row>
    <row r="101" spans="1:29" x14ac:dyDescent="0.25">
      <c r="A101" s="6">
        <v>87</v>
      </c>
      <c r="B101" s="112">
        <v>320</v>
      </c>
      <c r="C101" s="111">
        <v>152.24</v>
      </c>
      <c r="D101" s="114">
        <f>16*20</f>
        <v>320</v>
      </c>
      <c r="E101" s="111">
        <v>191.27</v>
      </c>
      <c r="F101" s="114">
        <f>16*20</f>
        <v>320</v>
      </c>
      <c r="G101" s="111">
        <v>201.12</v>
      </c>
      <c r="H101" s="114">
        <f>16*20</f>
        <v>320</v>
      </c>
      <c r="I101" s="111">
        <v>119.86</v>
      </c>
      <c r="J101" s="114">
        <f t="shared" si="47"/>
        <v>320</v>
      </c>
      <c r="K101" s="111">
        <v>183.47</v>
      </c>
      <c r="L101" s="117">
        <f t="shared" si="47"/>
        <v>320</v>
      </c>
      <c r="M101" s="111">
        <v>236.63</v>
      </c>
      <c r="N101" s="117">
        <f>16*20</f>
        <v>320</v>
      </c>
      <c r="O101" s="118">
        <v>194.69</v>
      </c>
      <c r="P101" s="117">
        <f>16*20</f>
        <v>320</v>
      </c>
      <c r="Q101" s="118">
        <v>136.6</v>
      </c>
      <c r="R101" s="114">
        <v>272</v>
      </c>
      <c r="S101" s="118">
        <v>207.34</v>
      </c>
      <c r="T101" s="114">
        <v>320</v>
      </c>
      <c r="U101" s="118">
        <v>189.33</v>
      </c>
      <c r="V101" s="114">
        <v>320</v>
      </c>
      <c r="W101" s="111">
        <v>142.1</v>
      </c>
      <c r="X101" s="114">
        <v>320</v>
      </c>
      <c r="Y101" s="111">
        <v>142.1</v>
      </c>
      <c r="Z101" s="114">
        <v>100</v>
      </c>
      <c r="AA101" s="109">
        <f t="shared" si="40"/>
        <v>3892</v>
      </c>
      <c r="AB101" s="109">
        <f t="shared" si="46"/>
        <v>2096.75</v>
      </c>
      <c r="AC101" s="6"/>
    </row>
    <row r="102" spans="1:29" x14ac:dyDescent="0.25">
      <c r="A102" s="6">
        <v>88</v>
      </c>
      <c r="B102" s="113">
        <v>320</v>
      </c>
      <c r="C102" s="111">
        <v>152.24</v>
      </c>
      <c r="D102" s="114">
        <f>16*20</f>
        <v>320</v>
      </c>
      <c r="E102" s="111">
        <v>191.27</v>
      </c>
      <c r="F102" s="114">
        <v>304</v>
      </c>
      <c r="G102" s="111">
        <v>201.12</v>
      </c>
      <c r="H102" s="114">
        <f>16*20</f>
        <v>320</v>
      </c>
      <c r="I102" s="111">
        <v>119.86</v>
      </c>
      <c r="J102" s="114">
        <f t="shared" si="47"/>
        <v>320</v>
      </c>
      <c r="K102" s="111">
        <v>183.47</v>
      </c>
      <c r="L102" s="117">
        <f t="shared" si="47"/>
        <v>320</v>
      </c>
      <c r="M102" s="111">
        <v>236.63</v>
      </c>
      <c r="N102" s="117">
        <f>16*20</f>
        <v>320</v>
      </c>
      <c r="O102" s="118">
        <v>194.69</v>
      </c>
      <c r="P102" s="117">
        <v>256</v>
      </c>
      <c r="Q102" s="118">
        <v>136.6</v>
      </c>
      <c r="R102" s="114">
        <v>320</v>
      </c>
      <c r="S102" s="118">
        <v>207.34</v>
      </c>
      <c r="T102" s="114">
        <v>320</v>
      </c>
      <c r="U102" s="118">
        <v>189.33</v>
      </c>
      <c r="V102" s="114">
        <v>320</v>
      </c>
      <c r="W102" s="111">
        <v>142.1</v>
      </c>
      <c r="X102" s="114">
        <v>320</v>
      </c>
      <c r="Y102" s="111">
        <v>142.1</v>
      </c>
      <c r="Z102" s="114">
        <v>100</v>
      </c>
      <c r="AA102" s="109">
        <f t="shared" si="40"/>
        <v>3860</v>
      </c>
      <c r="AB102" s="109">
        <f t="shared" si="46"/>
        <v>2096.75</v>
      </c>
      <c r="AC102" s="6"/>
    </row>
    <row r="103" spans="1:29" ht="15.75" thickBot="1" x14ac:dyDescent="0.3">
      <c r="A103" s="6">
        <v>89</v>
      </c>
      <c r="B103" s="112">
        <v>320</v>
      </c>
      <c r="C103" s="111">
        <v>152.24</v>
      </c>
      <c r="D103" s="114">
        <f>16*20</f>
        <v>320</v>
      </c>
      <c r="E103" s="111">
        <v>191.27</v>
      </c>
      <c r="F103" s="114">
        <f>16*20</f>
        <v>320</v>
      </c>
      <c r="G103" s="111">
        <v>201.12</v>
      </c>
      <c r="H103" s="114">
        <v>224</v>
      </c>
      <c r="I103" s="111">
        <v>119.86</v>
      </c>
      <c r="J103" s="114">
        <f t="shared" si="47"/>
        <v>320</v>
      </c>
      <c r="K103" s="111">
        <v>183.47</v>
      </c>
      <c r="L103" s="117">
        <f t="shared" si="47"/>
        <v>320</v>
      </c>
      <c r="M103" s="111">
        <v>236.63</v>
      </c>
      <c r="N103" s="117">
        <f>16*20</f>
        <v>320</v>
      </c>
      <c r="O103" s="118">
        <v>194.69</v>
      </c>
      <c r="P103" s="117">
        <f>16*20</f>
        <v>320</v>
      </c>
      <c r="Q103" s="118">
        <v>136.6</v>
      </c>
      <c r="R103" s="114">
        <v>224</v>
      </c>
      <c r="S103" s="118">
        <v>207.34</v>
      </c>
      <c r="T103" s="114">
        <v>320</v>
      </c>
      <c r="U103" s="118">
        <v>189.33</v>
      </c>
      <c r="V103" s="114">
        <v>320</v>
      </c>
      <c r="W103" s="111">
        <v>142.1</v>
      </c>
      <c r="X103" s="114">
        <v>320</v>
      </c>
      <c r="Y103" s="111">
        <v>142.1</v>
      </c>
      <c r="Z103" s="114">
        <v>100</v>
      </c>
      <c r="AA103" s="109">
        <f t="shared" si="40"/>
        <v>3748</v>
      </c>
      <c r="AB103" s="108">
        <f t="shared" si="46"/>
        <v>2096.75</v>
      </c>
      <c r="AC103" s="122"/>
    </row>
    <row r="104" spans="1:29" ht="16.5" thickBot="1" x14ac:dyDescent="0.3">
      <c r="B104" s="125">
        <f t="shared" ref="B104:Z104" si="48">SUM(B15:B103)</f>
        <v>27776</v>
      </c>
      <c r="C104" s="125">
        <f t="shared" si="48"/>
        <v>13549.359999999984</v>
      </c>
      <c r="D104" s="125">
        <f t="shared" si="48"/>
        <v>27200</v>
      </c>
      <c r="E104" s="125">
        <f t="shared" si="48"/>
        <v>17023.030000000028</v>
      </c>
      <c r="F104" s="125">
        <f t="shared" si="48"/>
        <v>27488</v>
      </c>
      <c r="G104" s="125">
        <f t="shared" si="48"/>
        <v>17899.680000000022</v>
      </c>
      <c r="H104" s="125">
        <f t="shared" si="48"/>
        <v>26608</v>
      </c>
      <c r="I104" s="125">
        <f t="shared" si="48"/>
        <v>10547.680000000002</v>
      </c>
      <c r="J104" s="125">
        <f t="shared" si="48"/>
        <v>27456</v>
      </c>
      <c r="K104" s="125">
        <f t="shared" si="48"/>
        <v>15961.889999999976</v>
      </c>
      <c r="L104" s="125">
        <f t="shared" si="48"/>
        <v>25904</v>
      </c>
      <c r="M104" s="125">
        <f t="shared" si="48"/>
        <v>20113.549999999992</v>
      </c>
      <c r="N104" s="125">
        <f t="shared" si="48"/>
        <v>25760</v>
      </c>
      <c r="O104" s="125">
        <f t="shared" si="48"/>
        <v>16548.650000000012</v>
      </c>
      <c r="P104" s="125">
        <f t="shared" si="48"/>
        <v>24800</v>
      </c>
      <c r="Q104" s="125">
        <f t="shared" si="48"/>
        <v>11611.000000000018</v>
      </c>
      <c r="R104" s="125">
        <f t="shared" si="48"/>
        <v>24624</v>
      </c>
      <c r="S104" s="125">
        <f t="shared" si="48"/>
        <v>17623.900000000009</v>
      </c>
      <c r="T104" s="125">
        <f t="shared" si="48"/>
        <v>24944</v>
      </c>
      <c r="U104" s="125">
        <f t="shared" si="48"/>
        <v>15903.719999999996</v>
      </c>
      <c r="V104" s="125">
        <f t="shared" si="48"/>
        <v>26880</v>
      </c>
      <c r="W104" s="125">
        <f t="shared" si="48"/>
        <v>11936.400000000018</v>
      </c>
      <c r="X104" s="125">
        <f t="shared" si="48"/>
        <v>26880</v>
      </c>
      <c r="Y104" s="125">
        <f t="shared" si="48"/>
        <v>11936.400000000018</v>
      </c>
      <c r="Z104" s="126">
        <f t="shared" si="48"/>
        <v>8400</v>
      </c>
      <c r="AA104" s="123">
        <f>B104+D104+F104+H104+J104+L104+N104+P104+R104+T104+V104+X104+Z104</f>
        <v>324720</v>
      </c>
      <c r="AB104" s="124">
        <f>SUM(AB15:AB103)</f>
        <v>180655.26</v>
      </c>
      <c r="AC104" s="127">
        <f>AA104+AB104</f>
        <v>505375.26</v>
      </c>
    </row>
  </sheetData>
  <sheetProtection password="C923" sheet="1" objects="1" scenarios="1"/>
  <mergeCells count="40">
    <mergeCell ref="D9:J9"/>
    <mergeCell ref="L9:P9"/>
    <mergeCell ref="A6:AC6"/>
    <mergeCell ref="A7:AC7"/>
    <mergeCell ref="P13:Q13"/>
    <mergeCell ref="R13:S13"/>
    <mergeCell ref="AA13:AB13"/>
    <mergeCell ref="AC13:AC14"/>
    <mergeCell ref="X9:AC9"/>
    <mergeCell ref="R9:V9"/>
    <mergeCell ref="A11:B11"/>
    <mergeCell ref="C11:M11"/>
    <mergeCell ref="N11:O11"/>
    <mergeCell ref="P11:AC11"/>
    <mergeCell ref="A13:A14"/>
    <mergeCell ref="B13:C13"/>
    <mergeCell ref="AD65:AF65"/>
    <mergeCell ref="AE14:AP14"/>
    <mergeCell ref="AE19:AP19"/>
    <mergeCell ref="AE24:AP24"/>
    <mergeCell ref="AJ39:AM39"/>
    <mergeCell ref="AJ41:AM41"/>
    <mergeCell ref="AF43:AO44"/>
    <mergeCell ref="AF32:AF36"/>
    <mergeCell ref="AJ32:AM32"/>
    <mergeCell ref="AJ34:AM34"/>
    <mergeCell ref="AE37:AF37"/>
    <mergeCell ref="AJ37:AM37"/>
    <mergeCell ref="AJ30:AM30"/>
    <mergeCell ref="AE31:AG31"/>
    <mergeCell ref="AD63:AF63"/>
    <mergeCell ref="X13:Z13"/>
    <mergeCell ref="T13:U13"/>
    <mergeCell ref="V13:W13"/>
    <mergeCell ref="D13:E13"/>
    <mergeCell ref="F13:G13"/>
    <mergeCell ref="H13:I13"/>
    <mergeCell ref="J13:K13"/>
    <mergeCell ref="L13:M13"/>
    <mergeCell ref="N13:O13"/>
  </mergeCells>
  <pageMargins left="0.75" right="0.75" top="1" bottom="1" header="0.5" footer="0.5"/>
  <pageSetup paperSize="9" scale="3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workbookViewId="0"/>
  </sheetViews>
  <sheetFormatPr baseColWidth="10" defaultRowHeight="15" x14ac:dyDescent="0.25"/>
  <cols>
    <col min="1" max="2" width="11.42578125" style="110"/>
    <col min="3" max="3" width="15.7109375" style="110" customWidth="1"/>
    <col min="4" max="6" width="11.42578125" style="110"/>
    <col min="7" max="7" width="22.7109375" style="110" customWidth="1"/>
    <col min="8" max="8" width="14.28515625" style="110" customWidth="1"/>
    <col min="9" max="9" width="17.28515625" style="110" customWidth="1"/>
    <col min="10" max="11" width="11.42578125" style="110"/>
    <col min="12" max="12" width="18" style="110" customWidth="1"/>
    <col min="13" max="13" width="13.7109375" style="110" customWidth="1"/>
    <col min="14" max="14" width="12.140625" style="110" bestFit="1" customWidth="1"/>
    <col min="15" max="16" width="11.42578125" style="110"/>
    <col min="17" max="17" width="23.7109375" style="110" customWidth="1"/>
    <col min="18" max="18" width="11.42578125" style="110"/>
    <col min="19" max="19" width="15.7109375" style="110" customWidth="1"/>
    <col min="20" max="16384" width="11.42578125" style="110"/>
  </cols>
  <sheetData>
    <row r="1" spans="1:19" ht="62.25" customHeight="1" x14ac:dyDescent="0.25">
      <c r="G1" s="194" t="s">
        <v>57</v>
      </c>
      <c r="H1" s="195"/>
      <c r="I1" s="195"/>
      <c r="J1" s="195"/>
      <c r="K1" s="195"/>
      <c r="L1" s="195"/>
      <c r="M1" s="195"/>
      <c r="N1" s="195"/>
      <c r="O1" s="195"/>
    </row>
    <row r="4" spans="1:19" ht="20.25" x14ac:dyDescent="0.25">
      <c r="A4" s="196" t="s">
        <v>13</v>
      </c>
      <c r="B4" s="197"/>
      <c r="C4" s="197"/>
      <c r="D4" s="197"/>
      <c r="E4" s="197"/>
      <c r="F4" s="197"/>
      <c r="G4" s="197"/>
      <c r="K4" s="196" t="s">
        <v>13</v>
      </c>
      <c r="L4" s="197"/>
      <c r="M4" s="197"/>
      <c r="N4" s="197"/>
      <c r="O4" s="197"/>
      <c r="P4" s="197"/>
      <c r="Q4" s="197"/>
    </row>
    <row r="5" spans="1:19" ht="43.5" thickBot="1" x14ac:dyDescent="0.3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19</v>
      </c>
      <c r="G5" s="10" t="s">
        <v>20</v>
      </c>
      <c r="H5" s="12" t="s">
        <v>21</v>
      </c>
      <c r="I5" s="12" t="s">
        <v>22</v>
      </c>
      <c r="J5" s="12"/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1" t="s">
        <v>19</v>
      </c>
      <c r="Q5" s="10" t="s">
        <v>20</v>
      </c>
      <c r="R5" s="12" t="s">
        <v>21</v>
      </c>
      <c r="S5" s="12" t="s">
        <v>22</v>
      </c>
    </row>
    <row r="6" spans="1:19" ht="17.25" thickTop="1" x14ac:dyDescent="0.25">
      <c r="A6" s="198" t="s">
        <v>23</v>
      </c>
      <c r="B6" s="200" t="s">
        <v>24</v>
      </c>
      <c r="C6" s="13">
        <v>41676</v>
      </c>
      <c r="D6" s="14">
        <v>6716</v>
      </c>
      <c r="E6" s="15">
        <v>1002.89</v>
      </c>
      <c r="F6" s="203">
        <f>SUM(E6:E8)</f>
        <v>3097.17</v>
      </c>
      <c r="G6" s="204">
        <f>SUM(F6:F17)</f>
        <v>13549.789999999999</v>
      </c>
      <c r="H6" s="9"/>
      <c r="I6" s="9"/>
      <c r="J6" s="16"/>
      <c r="K6" s="206" t="s">
        <v>10</v>
      </c>
      <c r="L6" s="200" t="s">
        <v>24</v>
      </c>
      <c r="M6" s="13">
        <v>41827</v>
      </c>
      <c r="N6" s="14">
        <v>10396</v>
      </c>
      <c r="O6" s="15">
        <v>1098.02</v>
      </c>
      <c r="P6" s="209">
        <f>SUM(O6:O10)</f>
        <v>4571.4400000000005</v>
      </c>
      <c r="Q6" s="227">
        <f>SUM(P6:P25)</f>
        <v>16548.68</v>
      </c>
      <c r="R6" s="9"/>
      <c r="S6" s="9"/>
    </row>
    <row r="7" spans="1:19" ht="16.5" x14ac:dyDescent="0.25">
      <c r="A7" s="199"/>
      <c r="B7" s="201"/>
      <c r="C7" s="17">
        <v>41680</v>
      </c>
      <c r="D7" s="18">
        <v>6791</v>
      </c>
      <c r="E7" s="19">
        <v>1104.1600000000001</v>
      </c>
      <c r="F7" s="203"/>
      <c r="G7" s="205"/>
      <c r="H7" s="9"/>
      <c r="I7" s="9"/>
      <c r="J7" s="16"/>
      <c r="K7" s="207"/>
      <c r="L7" s="201"/>
      <c r="M7" s="13">
        <v>41834</v>
      </c>
      <c r="N7" s="14">
        <v>10639</v>
      </c>
      <c r="O7" s="15">
        <v>1218.3900000000001</v>
      </c>
      <c r="P7" s="209"/>
      <c r="Q7" s="228"/>
      <c r="R7" s="9"/>
      <c r="S7" s="9"/>
    </row>
    <row r="8" spans="1:19" ht="16.5" x14ac:dyDescent="0.25">
      <c r="A8" s="199"/>
      <c r="B8" s="202"/>
      <c r="C8" s="17">
        <v>41682</v>
      </c>
      <c r="D8" s="18">
        <v>6842</v>
      </c>
      <c r="E8" s="20">
        <v>990.12</v>
      </c>
      <c r="F8" s="105"/>
      <c r="G8" s="205"/>
      <c r="H8" s="9"/>
      <c r="I8" s="9"/>
      <c r="J8" s="16"/>
      <c r="K8" s="207"/>
      <c r="L8" s="201"/>
      <c r="M8" s="17">
        <v>41841</v>
      </c>
      <c r="N8" s="18">
        <v>10722</v>
      </c>
      <c r="O8" s="19">
        <v>1075.97</v>
      </c>
      <c r="P8" s="209"/>
      <c r="Q8" s="228"/>
      <c r="R8" s="9"/>
      <c r="S8" s="9"/>
    </row>
    <row r="9" spans="1:19" ht="16.5" x14ac:dyDescent="0.25">
      <c r="A9" s="199"/>
      <c r="B9" s="215" t="s">
        <v>25</v>
      </c>
      <c r="C9" s="21">
        <v>41653</v>
      </c>
      <c r="D9" s="103">
        <v>57741</v>
      </c>
      <c r="E9" s="22">
        <v>252</v>
      </c>
      <c r="F9" s="216">
        <f>SUM(E9:E11)</f>
        <v>1601.2</v>
      </c>
      <c r="G9" s="205"/>
      <c r="H9" s="9"/>
      <c r="I9" s="23"/>
      <c r="J9" s="24"/>
      <c r="K9" s="207"/>
      <c r="L9" s="201"/>
      <c r="M9" s="17">
        <v>41848</v>
      </c>
      <c r="N9" s="18">
        <v>10780</v>
      </c>
      <c r="O9" s="20">
        <v>1179.06</v>
      </c>
      <c r="P9" s="100"/>
      <c r="Q9" s="228"/>
      <c r="R9" s="9"/>
      <c r="S9" s="9"/>
    </row>
    <row r="10" spans="1:19" ht="16.5" x14ac:dyDescent="0.25">
      <c r="A10" s="199"/>
      <c r="B10" s="215"/>
      <c r="C10" s="21">
        <v>41659</v>
      </c>
      <c r="D10" s="103">
        <v>57838</v>
      </c>
      <c r="E10" s="22">
        <v>846.4</v>
      </c>
      <c r="F10" s="216"/>
      <c r="G10" s="205"/>
      <c r="H10" s="9"/>
      <c r="I10" s="9"/>
      <c r="J10" s="16"/>
      <c r="K10" s="207"/>
      <c r="L10" s="208"/>
      <c r="M10" s="17"/>
      <c r="N10" s="18"/>
      <c r="O10" s="20"/>
      <c r="P10" s="100"/>
      <c r="Q10" s="228"/>
      <c r="R10" s="9"/>
      <c r="S10" s="9"/>
    </row>
    <row r="11" spans="1:19" ht="16.5" x14ac:dyDescent="0.25">
      <c r="A11" s="199"/>
      <c r="B11" s="215"/>
      <c r="C11" s="21">
        <v>41667</v>
      </c>
      <c r="D11" s="103">
        <v>57980</v>
      </c>
      <c r="E11" s="22">
        <v>502.8</v>
      </c>
      <c r="F11" s="216"/>
      <c r="G11" s="205"/>
      <c r="H11" s="9"/>
      <c r="I11" s="9"/>
      <c r="J11" s="16"/>
      <c r="K11" s="207"/>
      <c r="L11" s="229" t="s">
        <v>25</v>
      </c>
      <c r="M11" s="21">
        <v>41827</v>
      </c>
      <c r="N11" s="103">
        <v>60671</v>
      </c>
      <c r="O11" s="22">
        <v>744.4</v>
      </c>
      <c r="P11" s="231">
        <f>SUM(O11:O14)</f>
        <v>2068.8000000000002</v>
      </c>
      <c r="Q11" s="228"/>
      <c r="R11" s="9"/>
      <c r="S11" s="9"/>
    </row>
    <row r="12" spans="1:19" ht="16.5" x14ac:dyDescent="0.25">
      <c r="A12" s="199"/>
      <c r="B12" s="222" t="s">
        <v>26</v>
      </c>
      <c r="C12" s="25">
        <v>41652</v>
      </c>
      <c r="D12" s="107">
        <v>218</v>
      </c>
      <c r="E12" s="26">
        <v>1170</v>
      </c>
      <c r="F12" s="223">
        <f>SUM(E12:E14)</f>
        <v>3907</v>
      </c>
      <c r="G12" s="205"/>
      <c r="H12" s="9"/>
      <c r="I12" s="9"/>
      <c r="J12" s="16"/>
      <c r="K12" s="207"/>
      <c r="L12" s="230"/>
      <c r="M12" s="21">
        <v>41834</v>
      </c>
      <c r="N12" s="27">
        <v>60799</v>
      </c>
      <c r="O12" s="22">
        <v>561.4</v>
      </c>
      <c r="P12" s="231"/>
      <c r="Q12" s="228"/>
      <c r="R12" s="9"/>
      <c r="S12" s="9"/>
    </row>
    <row r="13" spans="1:19" ht="16.5" x14ac:dyDescent="0.25">
      <c r="A13" s="199"/>
      <c r="B13" s="222"/>
      <c r="C13" s="25">
        <v>41660</v>
      </c>
      <c r="D13" s="107">
        <v>378</v>
      </c>
      <c r="E13" s="26">
        <v>1484</v>
      </c>
      <c r="F13" s="223"/>
      <c r="G13" s="205"/>
      <c r="H13" s="9"/>
      <c r="I13" s="9"/>
      <c r="J13" s="16"/>
      <c r="K13" s="207"/>
      <c r="L13" s="230"/>
      <c r="M13" s="21">
        <v>41841</v>
      </c>
      <c r="N13" s="27">
        <v>60953</v>
      </c>
      <c r="O13" s="22">
        <v>294</v>
      </c>
      <c r="P13" s="231"/>
      <c r="Q13" s="228"/>
      <c r="R13" s="9"/>
      <c r="S13" s="9"/>
    </row>
    <row r="14" spans="1:19" ht="14.45" customHeight="1" x14ac:dyDescent="0.25">
      <c r="A14" s="199"/>
      <c r="B14" s="222"/>
      <c r="C14" s="25">
        <v>41666</v>
      </c>
      <c r="D14" s="107">
        <v>531</v>
      </c>
      <c r="E14" s="26">
        <v>1253</v>
      </c>
      <c r="F14" s="223"/>
      <c r="G14" s="205"/>
      <c r="H14" s="9"/>
      <c r="I14" s="9"/>
      <c r="J14" s="16"/>
      <c r="K14" s="207"/>
      <c r="L14" s="230"/>
      <c r="M14" s="21">
        <v>41848</v>
      </c>
      <c r="N14" s="103">
        <v>61084</v>
      </c>
      <c r="O14" s="22">
        <v>469</v>
      </c>
      <c r="P14" s="231"/>
      <c r="Q14" s="228"/>
      <c r="R14" s="9"/>
      <c r="S14" s="9"/>
    </row>
    <row r="15" spans="1:19" ht="16.5" x14ac:dyDescent="0.25">
      <c r="A15" s="199"/>
      <c r="B15" s="217" t="s">
        <v>27</v>
      </c>
      <c r="C15" s="28">
        <v>41662</v>
      </c>
      <c r="D15" s="101">
        <v>2744</v>
      </c>
      <c r="E15" s="29">
        <v>968</v>
      </c>
      <c r="F15" s="219">
        <f>SUM(E15:E16)</f>
        <v>1364</v>
      </c>
      <c r="G15" s="205"/>
      <c r="H15" s="9"/>
      <c r="I15" s="9"/>
      <c r="J15" s="16"/>
      <c r="K15" s="207"/>
      <c r="L15" s="217" t="s">
        <v>27</v>
      </c>
      <c r="M15" s="28">
        <v>41824</v>
      </c>
      <c r="N15" s="101">
        <v>28</v>
      </c>
      <c r="O15" s="29">
        <v>324</v>
      </c>
      <c r="P15" s="210">
        <f>SUM(O15:O19)</f>
        <v>1620</v>
      </c>
      <c r="Q15" s="228"/>
      <c r="R15" s="9"/>
      <c r="S15" s="9"/>
    </row>
    <row r="16" spans="1:19" ht="16.5" x14ac:dyDescent="0.25">
      <c r="A16" s="199"/>
      <c r="B16" s="218"/>
      <c r="C16" s="28">
        <v>41669</v>
      </c>
      <c r="D16" s="101">
        <v>3103</v>
      </c>
      <c r="E16" s="29">
        <v>396</v>
      </c>
      <c r="F16" s="219"/>
      <c r="G16" s="205"/>
      <c r="H16" s="9"/>
      <c r="I16" s="9"/>
      <c r="J16" s="16"/>
      <c r="K16" s="207"/>
      <c r="L16" s="220"/>
      <c r="M16" s="28">
        <v>41831</v>
      </c>
      <c r="N16" s="101">
        <v>30</v>
      </c>
      <c r="O16" s="29">
        <v>324</v>
      </c>
      <c r="P16" s="210"/>
      <c r="Q16" s="228"/>
      <c r="R16" s="9"/>
      <c r="S16" s="9"/>
    </row>
    <row r="17" spans="1:19" ht="16.5" customHeight="1" thickBot="1" x14ac:dyDescent="0.3">
      <c r="A17" s="199"/>
      <c r="B17" s="30" t="s">
        <v>28</v>
      </c>
      <c r="C17" s="31">
        <v>41655</v>
      </c>
      <c r="D17" s="30" t="s">
        <v>29</v>
      </c>
      <c r="E17" s="32">
        <v>3580.42</v>
      </c>
      <c r="F17" s="33">
        <f>SUM(E17:E17)</f>
        <v>3580.42</v>
      </c>
      <c r="G17" s="205"/>
      <c r="H17" s="9">
        <v>25476</v>
      </c>
      <c r="I17" s="34">
        <v>41671</v>
      </c>
      <c r="J17" s="35"/>
      <c r="K17" s="207"/>
      <c r="L17" s="220"/>
      <c r="M17" s="28">
        <v>41839</v>
      </c>
      <c r="N17" s="101">
        <v>34</v>
      </c>
      <c r="O17" s="29">
        <v>324</v>
      </c>
      <c r="P17" s="210"/>
      <c r="Q17" s="228"/>
      <c r="R17" s="9"/>
      <c r="S17" s="9"/>
    </row>
    <row r="18" spans="1:19" ht="16.5" customHeight="1" thickTop="1" x14ac:dyDescent="0.25">
      <c r="A18" s="198" t="s">
        <v>5</v>
      </c>
      <c r="B18" s="200" t="s">
        <v>24</v>
      </c>
      <c r="C18" s="13">
        <v>41688</v>
      </c>
      <c r="D18" s="14">
        <v>6944</v>
      </c>
      <c r="E18" s="15">
        <v>838.22</v>
      </c>
      <c r="F18" s="203">
        <f>SUM(E18:E21)</f>
        <v>3257.23</v>
      </c>
      <c r="G18" s="204">
        <f>SUM(F18:F33)</f>
        <v>17023.39</v>
      </c>
      <c r="H18" s="9"/>
      <c r="I18" s="9"/>
      <c r="J18" s="16"/>
      <c r="K18" s="207"/>
      <c r="L18" s="220"/>
      <c r="M18" s="28">
        <v>41844</v>
      </c>
      <c r="N18" s="101">
        <v>35</v>
      </c>
      <c r="O18" s="29">
        <v>216</v>
      </c>
      <c r="P18" s="210"/>
      <c r="Q18" s="228"/>
      <c r="R18" s="9"/>
      <c r="S18" s="9"/>
    </row>
    <row r="19" spans="1:19" ht="16.5" customHeight="1" x14ac:dyDescent="0.25">
      <c r="A19" s="198"/>
      <c r="B19" s="201"/>
      <c r="C19" s="17">
        <v>41695</v>
      </c>
      <c r="D19" s="18">
        <v>7076</v>
      </c>
      <c r="E19" s="19">
        <v>956.7</v>
      </c>
      <c r="F19" s="203"/>
      <c r="G19" s="205"/>
      <c r="H19" s="9"/>
      <c r="I19" s="9"/>
      <c r="J19" s="16"/>
      <c r="K19" s="207"/>
      <c r="L19" s="221"/>
      <c r="M19" s="28">
        <v>41851</v>
      </c>
      <c r="N19" s="101">
        <v>38</v>
      </c>
      <c r="O19" s="29">
        <v>432</v>
      </c>
      <c r="P19" s="210"/>
      <c r="Q19" s="228"/>
      <c r="R19" s="9"/>
      <c r="S19" s="9"/>
    </row>
    <row r="20" spans="1:19" ht="16.5" customHeight="1" x14ac:dyDescent="0.25">
      <c r="A20" s="198"/>
      <c r="B20" s="201"/>
      <c r="C20" s="17">
        <v>41702</v>
      </c>
      <c r="D20" s="18">
        <v>7194</v>
      </c>
      <c r="E20" s="20">
        <v>997.85</v>
      </c>
      <c r="F20" s="105"/>
      <c r="G20" s="205"/>
      <c r="H20" s="9"/>
      <c r="I20" s="9"/>
      <c r="J20" s="16"/>
      <c r="K20" s="207"/>
      <c r="L20" s="211" t="s">
        <v>28</v>
      </c>
      <c r="M20" s="31">
        <v>41838</v>
      </c>
      <c r="N20" s="30" t="s">
        <v>30</v>
      </c>
      <c r="O20" s="32">
        <v>3943.44</v>
      </c>
      <c r="P20" s="213">
        <f>SUM(O20:O21)</f>
        <v>4423.4400000000005</v>
      </c>
      <c r="Q20" s="228"/>
      <c r="R20" s="30">
        <v>29885</v>
      </c>
      <c r="S20" s="31">
        <v>41827</v>
      </c>
    </row>
    <row r="21" spans="1:19" ht="16.5" customHeight="1" x14ac:dyDescent="0.25">
      <c r="A21" s="198"/>
      <c r="B21" s="202"/>
      <c r="C21" s="17">
        <v>41712</v>
      </c>
      <c r="D21" s="18">
        <v>7387</v>
      </c>
      <c r="E21" s="20">
        <v>464.46</v>
      </c>
      <c r="F21" s="105"/>
      <c r="G21" s="205"/>
      <c r="H21" s="9"/>
      <c r="I21" s="9"/>
      <c r="J21" s="16"/>
      <c r="K21" s="207"/>
      <c r="L21" s="212"/>
      <c r="M21" s="31">
        <v>41838</v>
      </c>
      <c r="N21" s="30" t="s">
        <v>31</v>
      </c>
      <c r="O21" s="32">
        <v>480</v>
      </c>
      <c r="P21" s="214"/>
      <c r="Q21" s="228"/>
      <c r="R21" s="30">
        <v>30001</v>
      </c>
      <c r="S21" s="31">
        <v>41830</v>
      </c>
    </row>
    <row r="22" spans="1:19" ht="16.5" customHeight="1" x14ac:dyDescent="0.25">
      <c r="A22" s="199"/>
      <c r="B22" s="215" t="s">
        <v>25</v>
      </c>
      <c r="C22" s="21">
        <v>41674</v>
      </c>
      <c r="D22" s="103">
        <v>58096</v>
      </c>
      <c r="E22" s="22">
        <v>380.6</v>
      </c>
      <c r="F22" s="216">
        <f>SUM(E22:E24)</f>
        <v>2011</v>
      </c>
      <c r="G22" s="205"/>
      <c r="H22" s="9"/>
      <c r="I22" s="9"/>
      <c r="J22" s="16"/>
      <c r="K22" s="207"/>
      <c r="L22" s="103"/>
      <c r="M22" s="28">
        <v>41828</v>
      </c>
      <c r="N22" s="101">
        <v>69</v>
      </c>
      <c r="O22" s="29">
        <v>1455</v>
      </c>
      <c r="P22" s="106"/>
      <c r="Q22" s="228"/>
      <c r="R22" s="9"/>
      <c r="S22" s="9"/>
    </row>
    <row r="23" spans="1:19" ht="16.5" customHeight="1" x14ac:dyDescent="0.25">
      <c r="A23" s="199"/>
      <c r="B23" s="215"/>
      <c r="C23" s="21">
        <v>41680</v>
      </c>
      <c r="D23" s="103">
        <v>58214</v>
      </c>
      <c r="E23" s="22">
        <v>1016.4</v>
      </c>
      <c r="F23" s="216"/>
      <c r="G23" s="205"/>
      <c r="H23" s="9"/>
      <c r="I23" s="9"/>
      <c r="J23" s="16"/>
      <c r="K23" s="207"/>
      <c r="L23" s="107" t="s">
        <v>26</v>
      </c>
      <c r="M23" s="28">
        <v>41834</v>
      </c>
      <c r="N23" s="101">
        <v>86</v>
      </c>
      <c r="O23" s="29">
        <v>937</v>
      </c>
      <c r="P23" s="213">
        <f>SUM(O22:O25)</f>
        <v>3865</v>
      </c>
      <c r="Q23" s="228"/>
      <c r="R23" s="9"/>
      <c r="S23" s="9"/>
    </row>
    <row r="24" spans="1:19" ht="16.5" customHeight="1" x14ac:dyDescent="0.25">
      <c r="A24" s="199"/>
      <c r="B24" s="215"/>
      <c r="C24" s="21">
        <v>41687</v>
      </c>
      <c r="D24" s="103">
        <v>58339</v>
      </c>
      <c r="E24" s="22">
        <v>614</v>
      </c>
      <c r="F24" s="216"/>
      <c r="G24" s="205"/>
      <c r="H24" s="9"/>
      <c r="I24" s="9"/>
      <c r="J24" s="16"/>
      <c r="K24" s="207"/>
      <c r="L24" s="107"/>
      <c r="M24" s="28">
        <v>41845</v>
      </c>
      <c r="N24" s="101">
        <v>81</v>
      </c>
      <c r="O24" s="29">
        <v>789</v>
      </c>
      <c r="P24" s="214"/>
      <c r="Q24" s="228"/>
      <c r="R24" s="9"/>
      <c r="S24" s="9"/>
    </row>
    <row r="25" spans="1:19" ht="16.5" customHeight="1" thickBot="1" x14ac:dyDescent="0.3">
      <c r="A25" s="199"/>
      <c r="B25" s="222" t="s">
        <v>26</v>
      </c>
      <c r="C25" s="25">
        <v>41675</v>
      </c>
      <c r="D25" s="107">
        <v>734</v>
      </c>
      <c r="E25" s="26">
        <v>862</v>
      </c>
      <c r="F25" s="223">
        <f>SUM(E25:E28)</f>
        <v>6176</v>
      </c>
      <c r="G25" s="205"/>
      <c r="H25" s="9"/>
      <c r="I25" s="9"/>
      <c r="J25" s="16"/>
      <c r="K25" s="207"/>
      <c r="L25" s="107"/>
      <c r="M25" s="28">
        <v>41851</v>
      </c>
      <c r="N25" s="101">
        <v>108</v>
      </c>
      <c r="O25" s="29">
        <v>684</v>
      </c>
      <c r="P25" s="104"/>
      <c r="Q25" s="228"/>
      <c r="R25" s="9"/>
      <c r="S25" s="9"/>
    </row>
    <row r="26" spans="1:19" ht="16.5" customHeight="1" thickTop="1" x14ac:dyDescent="0.25">
      <c r="A26" s="199"/>
      <c r="B26" s="222"/>
      <c r="C26" s="25">
        <v>41680</v>
      </c>
      <c r="D26" s="107">
        <v>853</v>
      </c>
      <c r="E26" s="26">
        <v>2183</v>
      </c>
      <c r="F26" s="223"/>
      <c r="G26" s="205"/>
      <c r="H26" s="9"/>
      <c r="I26" s="9"/>
      <c r="J26" s="36"/>
      <c r="K26" s="198" t="s">
        <v>11</v>
      </c>
      <c r="L26" s="200" t="s">
        <v>24</v>
      </c>
      <c r="M26" s="13">
        <v>41855</v>
      </c>
      <c r="N26" s="14">
        <v>10844</v>
      </c>
      <c r="O26" s="15">
        <v>1148.1500000000001</v>
      </c>
      <c r="P26" s="203">
        <f>SUM(O26:O29)</f>
        <v>3202.48</v>
      </c>
      <c r="Q26" s="204">
        <f>SUM(P26:P41)</f>
        <v>11610.8</v>
      </c>
      <c r="R26" s="9"/>
      <c r="S26" s="9"/>
    </row>
    <row r="27" spans="1:19" ht="16.5" customHeight="1" x14ac:dyDescent="0.25">
      <c r="A27" s="199"/>
      <c r="B27" s="222"/>
      <c r="C27" s="25">
        <v>41687</v>
      </c>
      <c r="D27" s="107">
        <v>1043</v>
      </c>
      <c r="E27" s="26">
        <v>2070</v>
      </c>
      <c r="F27" s="223"/>
      <c r="G27" s="205"/>
      <c r="H27" s="9"/>
      <c r="I27" s="9"/>
      <c r="J27" s="36"/>
      <c r="K27" s="198"/>
      <c r="L27" s="201"/>
      <c r="M27" s="224" t="s">
        <v>32</v>
      </c>
      <c r="N27" s="225"/>
      <c r="O27" s="226"/>
      <c r="P27" s="203"/>
      <c r="Q27" s="205"/>
      <c r="R27" s="9"/>
      <c r="S27" s="9"/>
    </row>
    <row r="28" spans="1:19" ht="16.5" customHeight="1" x14ac:dyDescent="0.25">
      <c r="A28" s="199"/>
      <c r="B28" s="222"/>
      <c r="C28" s="25">
        <v>41694</v>
      </c>
      <c r="D28" s="107">
        <v>1208</v>
      </c>
      <c r="E28" s="26">
        <v>1061</v>
      </c>
      <c r="F28" s="223"/>
      <c r="G28" s="205"/>
      <c r="H28" s="9"/>
      <c r="I28" s="9"/>
      <c r="J28" s="36"/>
      <c r="K28" s="198"/>
      <c r="L28" s="201"/>
      <c r="M28" s="17">
        <v>41869</v>
      </c>
      <c r="N28" s="18">
        <v>10876</v>
      </c>
      <c r="O28" s="20">
        <v>1244.51</v>
      </c>
      <c r="P28" s="105"/>
      <c r="Q28" s="205"/>
      <c r="R28" s="9"/>
      <c r="S28" s="9"/>
    </row>
    <row r="29" spans="1:19" ht="16.5" customHeight="1" x14ac:dyDescent="0.25">
      <c r="A29" s="199"/>
      <c r="B29" s="217" t="s">
        <v>27</v>
      </c>
      <c r="C29" s="28">
        <v>41676</v>
      </c>
      <c r="D29" s="101">
        <v>1262</v>
      </c>
      <c r="E29" s="29">
        <v>324</v>
      </c>
      <c r="F29" s="219">
        <f>SUM(E29:E32)</f>
        <v>1296</v>
      </c>
      <c r="G29" s="205"/>
      <c r="H29" s="9"/>
      <c r="I29" s="9"/>
      <c r="J29" s="36"/>
      <c r="K29" s="198"/>
      <c r="L29" s="202"/>
      <c r="M29" s="17">
        <v>41876</v>
      </c>
      <c r="N29" s="18">
        <v>10919</v>
      </c>
      <c r="O29" s="20">
        <v>809.82</v>
      </c>
      <c r="P29" s="105"/>
      <c r="Q29" s="205"/>
      <c r="R29" s="9"/>
      <c r="S29" s="9"/>
    </row>
    <row r="30" spans="1:19" ht="16.5" customHeight="1" x14ac:dyDescent="0.25">
      <c r="A30" s="199"/>
      <c r="B30" s="220"/>
      <c r="C30" s="28">
        <v>41684</v>
      </c>
      <c r="D30" s="101">
        <v>1265</v>
      </c>
      <c r="E30" s="29">
        <v>324</v>
      </c>
      <c r="F30" s="219"/>
      <c r="G30" s="205"/>
      <c r="H30" s="9"/>
      <c r="I30" s="9"/>
      <c r="J30" s="129"/>
      <c r="K30" s="199"/>
      <c r="L30" s="215" t="s">
        <v>25</v>
      </c>
      <c r="M30" s="21">
        <v>41855</v>
      </c>
      <c r="N30" s="103">
        <v>61228</v>
      </c>
      <c r="O30" s="22">
        <v>864.8</v>
      </c>
      <c r="P30" s="232">
        <f>SUM(O30:O32)</f>
        <v>2425.6999999999998</v>
      </c>
      <c r="Q30" s="205"/>
      <c r="R30" s="9"/>
      <c r="S30" s="9"/>
    </row>
    <row r="31" spans="1:19" ht="16.5" customHeight="1" x14ac:dyDescent="0.25">
      <c r="A31" s="199"/>
      <c r="B31" s="220"/>
      <c r="C31" s="28">
        <v>41691</v>
      </c>
      <c r="D31" s="101">
        <v>1269</v>
      </c>
      <c r="E31" s="29">
        <v>432</v>
      </c>
      <c r="F31" s="219"/>
      <c r="G31" s="205"/>
      <c r="H31" s="9"/>
      <c r="I31" s="9"/>
      <c r="J31" s="129"/>
      <c r="K31" s="199"/>
      <c r="L31" s="215"/>
      <c r="M31" s="21">
        <v>41870</v>
      </c>
      <c r="N31" s="103">
        <v>61484</v>
      </c>
      <c r="O31" s="22">
        <v>1443.9</v>
      </c>
      <c r="P31" s="233"/>
      <c r="Q31" s="205"/>
      <c r="R31" s="9"/>
      <c r="S31" s="9"/>
    </row>
    <row r="32" spans="1:19" ht="16.5" customHeight="1" x14ac:dyDescent="0.25">
      <c r="A32" s="199"/>
      <c r="B32" s="218"/>
      <c r="C32" s="28">
        <v>41698</v>
      </c>
      <c r="D32" s="101">
        <v>1276</v>
      </c>
      <c r="E32" s="29">
        <v>216</v>
      </c>
      <c r="F32" s="219"/>
      <c r="G32" s="205"/>
      <c r="H32" s="9"/>
      <c r="I32" s="9"/>
      <c r="J32" s="129"/>
      <c r="K32" s="199"/>
      <c r="L32" s="215"/>
      <c r="M32" s="21">
        <v>41876</v>
      </c>
      <c r="N32" s="103">
        <v>61595</v>
      </c>
      <c r="O32" s="22">
        <v>117</v>
      </c>
      <c r="P32" s="234"/>
      <c r="Q32" s="205"/>
      <c r="R32" s="9"/>
      <c r="S32" s="9"/>
    </row>
    <row r="33" spans="1:19" ht="16.5" customHeight="1" thickBot="1" x14ac:dyDescent="0.3">
      <c r="A33" s="199"/>
      <c r="B33" s="30" t="s">
        <v>28</v>
      </c>
      <c r="C33" s="31">
        <v>41674</v>
      </c>
      <c r="D33" s="30" t="s">
        <v>33</v>
      </c>
      <c r="E33" s="32">
        <v>4283.16</v>
      </c>
      <c r="F33" s="33">
        <f>SUM(E33:E33)</f>
        <v>4283.16</v>
      </c>
      <c r="G33" s="205"/>
      <c r="H33" s="9">
        <v>25965</v>
      </c>
      <c r="I33" s="34">
        <v>41680</v>
      </c>
      <c r="J33" s="37"/>
      <c r="K33" s="199"/>
      <c r="L33" s="222" t="s">
        <v>26</v>
      </c>
      <c r="M33" s="25">
        <v>41856</v>
      </c>
      <c r="N33" s="107">
        <v>119</v>
      </c>
      <c r="O33" s="26">
        <v>833</v>
      </c>
      <c r="P33" s="235">
        <f>SUM(O33:O36)</f>
        <v>1903</v>
      </c>
      <c r="Q33" s="205"/>
      <c r="R33" s="9"/>
      <c r="S33" s="9"/>
    </row>
    <row r="34" spans="1:19" ht="16.5" customHeight="1" thickTop="1" x14ac:dyDescent="0.25">
      <c r="A34" s="198" t="s">
        <v>6</v>
      </c>
      <c r="B34" s="200" t="s">
        <v>24</v>
      </c>
      <c r="C34" s="13">
        <v>41718</v>
      </c>
      <c r="D34" s="14">
        <v>7489</v>
      </c>
      <c r="E34" s="15">
        <v>1231.3699999999999</v>
      </c>
      <c r="F34" s="203">
        <f>SUM(E34:E38)</f>
        <v>5740.16</v>
      </c>
      <c r="G34" s="204">
        <f>SUM(F34:F52)</f>
        <v>17899.72</v>
      </c>
      <c r="H34" s="9"/>
      <c r="I34" s="9"/>
      <c r="J34" s="129"/>
      <c r="K34" s="199"/>
      <c r="L34" s="222"/>
      <c r="M34" s="25">
        <v>41869</v>
      </c>
      <c r="N34" s="107">
        <v>150</v>
      </c>
      <c r="O34" s="26">
        <v>1070</v>
      </c>
      <c r="P34" s="236"/>
      <c r="Q34" s="205"/>
      <c r="R34" s="9"/>
      <c r="S34" s="9"/>
    </row>
    <row r="35" spans="1:19" ht="16.5" customHeight="1" x14ac:dyDescent="0.25">
      <c r="A35" s="198"/>
      <c r="B35" s="201"/>
      <c r="C35" s="13">
        <v>41733</v>
      </c>
      <c r="D35" s="14">
        <v>7757</v>
      </c>
      <c r="E35" s="15">
        <v>1466.92</v>
      </c>
      <c r="F35" s="203"/>
      <c r="G35" s="204"/>
      <c r="H35" s="9"/>
      <c r="I35" s="9"/>
      <c r="J35" s="129"/>
      <c r="K35" s="199"/>
      <c r="L35" s="222"/>
      <c r="M35" s="25"/>
      <c r="N35" s="107"/>
      <c r="O35" s="26"/>
      <c r="P35" s="236"/>
      <c r="Q35" s="205"/>
      <c r="R35" s="9"/>
      <c r="S35" s="9"/>
    </row>
    <row r="36" spans="1:19" ht="16.5" customHeight="1" x14ac:dyDescent="0.25">
      <c r="A36" s="199"/>
      <c r="B36" s="201"/>
      <c r="C36" s="17">
        <v>41739</v>
      </c>
      <c r="D36" s="18">
        <v>7894</v>
      </c>
      <c r="E36" s="19">
        <v>980.69</v>
      </c>
      <c r="F36" s="203"/>
      <c r="G36" s="205"/>
      <c r="H36" s="9"/>
      <c r="I36" s="9"/>
      <c r="J36" s="129"/>
      <c r="K36" s="199"/>
      <c r="L36" s="222"/>
      <c r="M36" s="25"/>
      <c r="N36" s="107"/>
      <c r="O36" s="26"/>
      <c r="P36" s="237"/>
      <c r="Q36" s="205"/>
      <c r="R36" s="9"/>
      <c r="S36" s="9"/>
    </row>
    <row r="37" spans="1:19" ht="16.5" customHeight="1" x14ac:dyDescent="0.25">
      <c r="A37" s="199"/>
      <c r="B37" s="201"/>
      <c r="C37" s="17">
        <v>41722</v>
      </c>
      <c r="D37" s="18">
        <v>8182</v>
      </c>
      <c r="E37" s="20">
        <v>1023.55</v>
      </c>
      <c r="F37" s="105"/>
      <c r="G37" s="205"/>
      <c r="H37" s="9"/>
      <c r="I37" s="9"/>
      <c r="J37" s="129"/>
      <c r="K37" s="199"/>
      <c r="L37" s="217" t="s">
        <v>27</v>
      </c>
      <c r="M37" s="28">
        <v>41859</v>
      </c>
      <c r="N37" s="101">
        <v>41</v>
      </c>
      <c r="O37" s="29">
        <v>324</v>
      </c>
      <c r="P37" s="238">
        <f>SUM(O37:O40)</f>
        <v>864</v>
      </c>
      <c r="Q37" s="205"/>
      <c r="R37" s="9"/>
      <c r="S37" s="9"/>
    </row>
    <row r="38" spans="1:19" ht="16.5" customHeight="1" x14ac:dyDescent="0.25">
      <c r="A38" s="199"/>
      <c r="B38" s="202"/>
      <c r="C38" s="17">
        <v>41758</v>
      </c>
      <c r="D38" s="18">
        <v>8212</v>
      </c>
      <c r="E38" s="20">
        <v>1037.6300000000001</v>
      </c>
      <c r="F38" s="105"/>
      <c r="G38" s="205"/>
      <c r="H38" s="9"/>
      <c r="I38" s="9"/>
      <c r="J38" s="129"/>
      <c r="K38" s="199"/>
      <c r="L38" s="220"/>
      <c r="M38" s="28">
        <v>41873</v>
      </c>
      <c r="N38" s="101">
        <v>43</v>
      </c>
      <c r="O38" s="29">
        <v>324</v>
      </c>
      <c r="P38" s="239"/>
      <c r="Q38" s="205"/>
      <c r="R38" s="9"/>
      <c r="S38" s="9"/>
    </row>
    <row r="39" spans="1:19" ht="16.5" customHeight="1" x14ac:dyDescent="0.25">
      <c r="A39" s="199"/>
      <c r="B39" s="215" t="s">
        <v>25</v>
      </c>
      <c r="C39" s="21">
        <v>41701</v>
      </c>
      <c r="D39" s="103">
        <v>58561</v>
      </c>
      <c r="E39" s="22">
        <v>457</v>
      </c>
      <c r="F39" s="216">
        <f>SUM(E39:E42)</f>
        <v>2234.1999999999998</v>
      </c>
      <c r="G39" s="205"/>
      <c r="H39" s="9"/>
      <c r="I39" s="9"/>
      <c r="J39" s="129"/>
      <c r="K39" s="199"/>
      <c r="L39" s="220"/>
      <c r="M39" s="28">
        <v>41879</v>
      </c>
      <c r="N39" s="101">
        <v>45</v>
      </c>
      <c r="O39" s="29">
        <v>216</v>
      </c>
      <c r="P39" s="239"/>
      <c r="Q39" s="205"/>
      <c r="R39" s="9"/>
      <c r="S39" s="9"/>
    </row>
    <row r="40" spans="1:19" ht="16.5" customHeight="1" x14ac:dyDescent="0.25">
      <c r="A40" s="199"/>
      <c r="B40" s="215"/>
      <c r="C40" s="21">
        <v>41708</v>
      </c>
      <c r="D40" s="27">
        <v>58668</v>
      </c>
      <c r="E40" s="22">
        <v>751.6</v>
      </c>
      <c r="F40" s="216"/>
      <c r="G40" s="205"/>
      <c r="H40" s="9"/>
      <c r="I40" s="9"/>
      <c r="J40" s="129"/>
      <c r="K40" s="199"/>
      <c r="L40" s="218"/>
      <c r="M40" s="28"/>
      <c r="N40" s="101"/>
      <c r="O40" s="29"/>
      <c r="P40" s="240"/>
      <c r="Q40" s="205"/>
      <c r="R40" s="9"/>
      <c r="S40" s="9"/>
    </row>
    <row r="41" spans="1:19" ht="23.25" customHeight="1" thickBot="1" x14ac:dyDescent="0.3">
      <c r="A41" s="199"/>
      <c r="B41" s="215"/>
      <c r="C41" s="21">
        <v>41716</v>
      </c>
      <c r="D41" s="27">
        <v>58806</v>
      </c>
      <c r="E41" s="22">
        <v>673.6</v>
      </c>
      <c r="F41" s="216"/>
      <c r="G41" s="205"/>
      <c r="H41" s="9"/>
      <c r="I41" s="9"/>
      <c r="J41" s="129"/>
      <c r="K41" s="199"/>
      <c r="L41" s="107" t="s">
        <v>28</v>
      </c>
      <c r="M41" s="31">
        <v>41852</v>
      </c>
      <c r="N41" s="30">
        <v>30459</v>
      </c>
      <c r="O41" s="32">
        <v>3215.62</v>
      </c>
      <c r="P41" s="33">
        <f>SUM(O41:O41)</f>
        <v>3215.62</v>
      </c>
      <c r="Q41" s="205"/>
      <c r="R41" s="9"/>
      <c r="S41" s="34"/>
    </row>
    <row r="42" spans="1:19" ht="17.25" thickTop="1" x14ac:dyDescent="0.25">
      <c r="A42" s="199"/>
      <c r="B42" s="215"/>
      <c r="C42" s="21">
        <v>41722</v>
      </c>
      <c r="D42" s="103">
        <v>58908</v>
      </c>
      <c r="E42" s="22">
        <v>352</v>
      </c>
      <c r="F42" s="216"/>
      <c r="G42" s="205"/>
      <c r="H42" s="9"/>
      <c r="I42" s="9"/>
      <c r="J42" s="36"/>
      <c r="K42" s="198" t="s">
        <v>34</v>
      </c>
      <c r="L42" s="200" t="s">
        <v>24</v>
      </c>
      <c r="M42" s="13">
        <v>41883</v>
      </c>
      <c r="N42" s="14">
        <v>11034</v>
      </c>
      <c r="O42" s="15">
        <v>857.09</v>
      </c>
      <c r="P42" s="203">
        <f>SUM(O42:O46)</f>
        <v>4667.6400000000003</v>
      </c>
      <c r="Q42" s="204">
        <f>SUM(P42:P62)</f>
        <v>17623.82</v>
      </c>
      <c r="R42" s="9"/>
      <c r="S42" s="9"/>
    </row>
    <row r="43" spans="1:19" ht="16.5" x14ac:dyDescent="0.25">
      <c r="A43" s="199"/>
      <c r="B43" s="241" t="s">
        <v>26</v>
      </c>
      <c r="C43" s="25">
        <v>41701</v>
      </c>
      <c r="D43" s="107">
        <v>1414</v>
      </c>
      <c r="E43" s="26">
        <v>930</v>
      </c>
      <c r="F43" s="223">
        <f>SUM(E43:E47)</f>
        <v>5354</v>
      </c>
      <c r="G43" s="205"/>
      <c r="H43" s="9"/>
      <c r="I43" s="9"/>
      <c r="J43" s="36"/>
      <c r="K43" s="198"/>
      <c r="L43" s="201"/>
      <c r="M43" s="13">
        <v>41890</v>
      </c>
      <c r="N43" s="14">
        <v>11169</v>
      </c>
      <c r="O43" s="15">
        <v>1164.43</v>
      </c>
      <c r="P43" s="203"/>
      <c r="Q43" s="204"/>
      <c r="R43" s="9"/>
      <c r="S43" s="9"/>
    </row>
    <row r="44" spans="1:19" ht="16.5" x14ac:dyDescent="0.25">
      <c r="A44" s="199"/>
      <c r="B44" s="242"/>
      <c r="C44" s="25">
        <v>41708</v>
      </c>
      <c r="D44" s="107">
        <v>1560</v>
      </c>
      <c r="E44" s="26">
        <v>1512</v>
      </c>
      <c r="F44" s="223"/>
      <c r="G44" s="205"/>
      <c r="H44" s="9"/>
      <c r="I44" s="9"/>
      <c r="J44" s="36"/>
      <c r="K44" s="198"/>
      <c r="L44" s="201"/>
      <c r="M44" s="13">
        <v>41897</v>
      </c>
      <c r="N44" s="14">
        <v>11445</v>
      </c>
      <c r="O44" s="15">
        <v>626.80999999999995</v>
      </c>
      <c r="P44" s="203"/>
      <c r="Q44" s="204"/>
      <c r="R44" s="9"/>
      <c r="S44" s="9"/>
    </row>
    <row r="45" spans="1:19" ht="16.5" x14ac:dyDescent="0.25">
      <c r="A45" s="199"/>
      <c r="B45" s="242"/>
      <c r="C45" s="25">
        <v>41716</v>
      </c>
      <c r="D45" s="107">
        <v>1758</v>
      </c>
      <c r="E45" s="26">
        <v>700</v>
      </c>
      <c r="F45" s="223"/>
      <c r="G45" s="205"/>
      <c r="H45" s="9"/>
      <c r="I45" s="9"/>
      <c r="J45" s="129"/>
      <c r="K45" s="199"/>
      <c r="L45" s="201"/>
      <c r="M45" s="17">
        <v>41904</v>
      </c>
      <c r="N45" s="18">
        <v>11462</v>
      </c>
      <c r="O45" s="19">
        <v>573.76</v>
      </c>
      <c r="P45" s="203"/>
      <c r="Q45" s="205"/>
      <c r="R45" s="9"/>
      <c r="S45" s="9"/>
    </row>
    <row r="46" spans="1:19" ht="16.5" x14ac:dyDescent="0.25">
      <c r="A46" s="199"/>
      <c r="B46" s="242"/>
      <c r="C46" s="25">
        <v>41722</v>
      </c>
      <c r="D46" s="107">
        <v>1902</v>
      </c>
      <c r="E46" s="26">
        <v>1083</v>
      </c>
      <c r="F46" s="223"/>
      <c r="G46" s="205"/>
      <c r="H46" s="9"/>
      <c r="I46" s="9"/>
      <c r="J46" s="129"/>
      <c r="K46" s="199"/>
      <c r="L46" s="202"/>
      <c r="M46" s="17">
        <v>41911</v>
      </c>
      <c r="N46" s="18">
        <v>12190</v>
      </c>
      <c r="O46" s="20">
        <v>1445.55</v>
      </c>
      <c r="P46" s="105"/>
      <c r="Q46" s="205"/>
      <c r="R46" s="9"/>
      <c r="S46" s="9"/>
    </row>
    <row r="47" spans="1:19" ht="16.5" x14ac:dyDescent="0.25">
      <c r="A47" s="199"/>
      <c r="B47" s="243"/>
      <c r="C47" s="25">
        <v>41728</v>
      </c>
      <c r="D47" s="107">
        <v>2049</v>
      </c>
      <c r="E47" s="26">
        <v>1129</v>
      </c>
      <c r="F47" s="104"/>
      <c r="G47" s="205"/>
      <c r="H47" s="9"/>
      <c r="I47" s="9"/>
      <c r="J47" s="129"/>
      <c r="K47" s="199"/>
      <c r="L47" s="215" t="s">
        <v>25</v>
      </c>
      <c r="M47" s="21">
        <v>41883</v>
      </c>
      <c r="N47" s="103">
        <v>61743</v>
      </c>
      <c r="O47" s="22">
        <v>394.8</v>
      </c>
      <c r="P47" s="232">
        <f>SUM(O47:O51)</f>
        <v>1755.6</v>
      </c>
      <c r="Q47" s="205"/>
      <c r="R47" s="9"/>
      <c r="S47" s="9"/>
    </row>
    <row r="48" spans="1:19" ht="16.5" x14ac:dyDescent="0.25">
      <c r="A48" s="199"/>
      <c r="B48" s="217" t="s">
        <v>27</v>
      </c>
      <c r="C48" s="28">
        <v>41705</v>
      </c>
      <c r="D48" s="101">
        <v>1280</v>
      </c>
      <c r="E48" s="29">
        <v>324</v>
      </c>
      <c r="F48" s="219">
        <f>SUM(E48:E51)</f>
        <v>1188</v>
      </c>
      <c r="G48" s="205"/>
      <c r="H48" s="9"/>
      <c r="I48" s="9"/>
      <c r="J48" s="129"/>
      <c r="K48" s="199"/>
      <c r="L48" s="215"/>
      <c r="M48" s="21">
        <v>41890</v>
      </c>
      <c r="N48" s="27">
        <v>61881</v>
      </c>
      <c r="O48" s="22">
        <v>78</v>
      </c>
      <c r="P48" s="233"/>
      <c r="Q48" s="205"/>
      <c r="R48" s="9"/>
      <c r="S48" s="9"/>
    </row>
    <row r="49" spans="1:19" ht="16.5" x14ac:dyDescent="0.25">
      <c r="A49" s="199"/>
      <c r="B49" s="220"/>
      <c r="C49" s="28">
        <v>41712</v>
      </c>
      <c r="D49" s="101">
        <v>1285</v>
      </c>
      <c r="E49" s="29">
        <v>432</v>
      </c>
      <c r="F49" s="219"/>
      <c r="G49" s="205"/>
      <c r="H49" s="9"/>
      <c r="I49" s="9"/>
      <c r="J49" s="129"/>
      <c r="K49" s="199"/>
      <c r="L49" s="215"/>
      <c r="M49" s="21">
        <v>41897</v>
      </c>
      <c r="N49" s="27">
        <v>62031</v>
      </c>
      <c r="O49" s="22">
        <v>294</v>
      </c>
      <c r="P49" s="233"/>
      <c r="Q49" s="205"/>
      <c r="R49" s="9"/>
      <c r="S49" s="9"/>
    </row>
    <row r="50" spans="1:19" ht="16.5" x14ac:dyDescent="0.25">
      <c r="A50" s="199"/>
      <c r="B50" s="220"/>
      <c r="C50" s="28">
        <v>41719</v>
      </c>
      <c r="D50" s="101">
        <v>1289</v>
      </c>
      <c r="E50" s="29">
        <v>216</v>
      </c>
      <c r="F50" s="219"/>
      <c r="G50" s="205"/>
      <c r="H50" s="9"/>
      <c r="I50" s="9"/>
      <c r="J50" s="129"/>
      <c r="K50" s="199"/>
      <c r="L50" s="215"/>
      <c r="M50" s="21">
        <v>41904</v>
      </c>
      <c r="N50" s="103">
        <v>62139</v>
      </c>
      <c r="O50" s="22">
        <v>324</v>
      </c>
      <c r="P50" s="233"/>
      <c r="Q50" s="205"/>
      <c r="R50" s="9"/>
      <c r="S50" s="9"/>
    </row>
    <row r="51" spans="1:19" ht="16.5" x14ac:dyDescent="0.25">
      <c r="A51" s="199"/>
      <c r="B51" s="218"/>
      <c r="C51" s="28">
        <v>41726</v>
      </c>
      <c r="D51" s="101">
        <v>1290</v>
      </c>
      <c r="E51" s="29">
        <v>216</v>
      </c>
      <c r="F51" s="219"/>
      <c r="G51" s="205"/>
      <c r="H51" s="9"/>
      <c r="I51" s="9"/>
      <c r="J51" s="129"/>
      <c r="K51" s="199"/>
      <c r="L51" s="215"/>
      <c r="M51" s="21">
        <v>41912</v>
      </c>
      <c r="N51" s="103">
        <v>62305</v>
      </c>
      <c r="O51" s="22">
        <v>664.8</v>
      </c>
      <c r="P51" s="234"/>
      <c r="Q51" s="205"/>
      <c r="R51" s="9"/>
      <c r="S51" s="9"/>
    </row>
    <row r="52" spans="1:19" ht="17.25" thickBot="1" x14ac:dyDescent="0.3">
      <c r="A52" s="199"/>
      <c r="B52" s="107" t="s">
        <v>28</v>
      </c>
      <c r="C52" s="25">
        <v>41699</v>
      </c>
      <c r="D52" s="107" t="s">
        <v>35</v>
      </c>
      <c r="E52" s="26">
        <v>3383.36</v>
      </c>
      <c r="F52" s="33">
        <f>SUM(E52:E52)</f>
        <v>3383.36</v>
      </c>
      <c r="G52" s="205"/>
      <c r="H52" s="9">
        <v>26538</v>
      </c>
      <c r="I52" s="34">
        <v>41708</v>
      </c>
      <c r="J52" s="37"/>
      <c r="K52" s="199"/>
      <c r="L52" s="241" t="s">
        <v>26</v>
      </c>
      <c r="M52" s="25">
        <v>41883</v>
      </c>
      <c r="N52" s="107">
        <v>174</v>
      </c>
      <c r="O52" s="26">
        <v>985</v>
      </c>
      <c r="P52" s="235">
        <f>SUM(O52:O56)</f>
        <v>5095</v>
      </c>
      <c r="Q52" s="205"/>
      <c r="R52" s="9"/>
      <c r="S52" s="9"/>
    </row>
    <row r="53" spans="1:19" ht="17.25" thickTop="1" x14ac:dyDescent="0.25">
      <c r="A53" s="198" t="s">
        <v>7</v>
      </c>
      <c r="B53" s="200" t="s">
        <v>24</v>
      </c>
      <c r="C53" s="244" t="s">
        <v>32</v>
      </c>
      <c r="D53" s="245"/>
      <c r="E53" s="246"/>
      <c r="F53" s="209">
        <f>SUM(E53:E56)</f>
        <v>1879.85</v>
      </c>
      <c r="G53" s="247">
        <f>SUM(F53:F68)</f>
        <v>10548.01</v>
      </c>
      <c r="H53" s="9"/>
      <c r="I53" s="9"/>
      <c r="J53" s="129"/>
      <c r="K53" s="199"/>
      <c r="L53" s="242"/>
      <c r="M53" s="25">
        <v>41890</v>
      </c>
      <c r="N53" s="107"/>
      <c r="O53" s="26">
        <v>774</v>
      </c>
      <c r="P53" s="236"/>
      <c r="Q53" s="205"/>
      <c r="R53" s="9"/>
      <c r="S53" s="9"/>
    </row>
    <row r="54" spans="1:19" ht="16.5" x14ac:dyDescent="0.25">
      <c r="A54" s="198"/>
      <c r="B54" s="201"/>
      <c r="C54" s="244" t="s">
        <v>32</v>
      </c>
      <c r="D54" s="245"/>
      <c r="E54" s="246"/>
      <c r="F54" s="209"/>
      <c r="G54" s="228"/>
      <c r="H54" s="9"/>
      <c r="I54" s="9"/>
      <c r="J54" s="129"/>
      <c r="K54" s="199"/>
      <c r="L54" s="242"/>
      <c r="M54" s="25">
        <v>41898</v>
      </c>
      <c r="N54" s="107">
        <v>202</v>
      </c>
      <c r="O54" s="26">
        <v>735</v>
      </c>
      <c r="P54" s="236"/>
      <c r="Q54" s="205"/>
      <c r="R54" s="9"/>
      <c r="S54" s="9"/>
    </row>
    <row r="55" spans="1:19" ht="15" customHeight="1" x14ac:dyDescent="0.25">
      <c r="A55" s="198"/>
      <c r="B55" s="201"/>
      <c r="C55" s="13">
        <v>41785</v>
      </c>
      <c r="D55" s="14">
        <v>8731</v>
      </c>
      <c r="E55" s="15">
        <v>940.72</v>
      </c>
      <c r="F55" s="209"/>
      <c r="G55" s="248"/>
      <c r="H55" s="9"/>
      <c r="I55" s="9"/>
      <c r="J55" s="129"/>
      <c r="K55" s="199"/>
      <c r="L55" s="242"/>
      <c r="M55" s="25">
        <v>41904</v>
      </c>
      <c r="N55" s="107">
        <v>212</v>
      </c>
      <c r="O55" s="26">
        <v>1099</v>
      </c>
      <c r="P55" s="236"/>
      <c r="Q55" s="205"/>
      <c r="R55" s="9"/>
      <c r="S55" s="9"/>
    </row>
    <row r="56" spans="1:19" ht="15" customHeight="1" x14ac:dyDescent="0.25">
      <c r="A56" s="199"/>
      <c r="B56" s="202"/>
      <c r="C56" s="13">
        <v>41785</v>
      </c>
      <c r="D56" s="14">
        <v>8754</v>
      </c>
      <c r="E56" s="15">
        <v>939.13</v>
      </c>
      <c r="F56" s="100"/>
      <c r="G56" s="248"/>
      <c r="H56" s="9"/>
      <c r="I56" s="9"/>
      <c r="J56" s="129"/>
      <c r="K56" s="199"/>
      <c r="L56" s="243"/>
      <c r="M56" s="25">
        <v>41912</v>
      </c>
      <c r="N56" s="107">
        <v>229</v>
      </c>
      <c r="O56" s="26">
        <v>1502</v>
      </c>
      <c r="P56" s="104"/>
      <c r="Q56" s="205"/>
      <c r="R56" s="9"/>
      <c r="S56" s="9"/>
    </row>
    <row r="57" spans="1:19" ht="15" customHeight="1" x14ac:dyDescent="0.25">
      <c r="A57" s="199"/>
      <c r="B57" s="215" t="s">
        <v>25</v>
      </c>
      <c r="C57" s="21">
        <v>41730</v>
      </c>
      <c r="D57" s="103">
        <v>59041</v>
      </c>
      <c r="E57" s="22">
        <v>251.7</v>
      </c>
      <c r="F57" s="231">
        <f>SUM(E57:E60)</f>
        <v>1113.0999999999999</v>
      </c>
      <c r="G57" s="248"/>
      <c r="H57" s="9"/>
      <c r="I57" s="9"/>
      <c r="J57" s="129"/>
      <c r="K57" s="199"/>
      <c r="L57" s="217" t="s">
        <v>27</v>
      </c>
      <c r="M57" s="28">
        <v>41886</v>
      </c>
      <c r="N57" s="101">
        <v>47</v>
      </c>
      <c r="O57" s="29">
        <v>432</v>
      </c>
      <c r="P57" s="238">
        <f>SUM(O57:O61)</f>
        <v>1512</v>
      </c>
      <c r="Q57" s="205"/>
      <c r="R57" s="9"/>
      <c r="S57" s="9"/>
    </row>
    <row r="58" spans="1:19" ht="15" customHeight="1" x14ac:dyDescent="0.25">
      <c r="A58" s="199"/>
      <c r="B58" s="215"/>
      <c r="C58" s="21">
        <v>41736</v>
      </c>
      <c r="D58" s="27">
        <v>59134</v>
      </c>
      <c r="E58" s="22">
        <v>505.4</v>
      </c>
      <c r="F58" s="231"/>
      <c r="G58" s="248"/>
      <c r="H58" s="9"/>
      <c r="I58" s="9"/>
      <c r="J58" s="129"/>
      <c r="K58" s="199"/>
      <c r="L58" s="220"/>
      <c r="M58" s="28">
        <v>41892</v>
      </c>
      <c r="N58" s="101">
        <v>49</v>
      </c>
      <c r="O58" s="29">
        <v>216</v>
      </c>
      <c r="P58" s="239"/>
      <c r="Q58" s="205"/>
      <c r="R58" s="9"/>
      <c r="S58" s="9"/>
    </row>
    <row r="59" spans="1:19" ht="15" customHeight="1" x14ac:dyDescent="0.25">
      <c r="A59" s="199"/>
      <c r="B59" s="215"/>
      <c r="C59" s="21">
        <v>41757</v>
      </c>
      <c r="D59" s="27">
        <v>59441</v>
      </c>
      <c r="E59" s="22">
        <v>268</v>
      </c>
      <c r="F59" s="231"/>
      <c r="G59" s="248"/>
      <c r="H59" s="9"/>
      <c r="I59" s="9"/>
      <c r="J59" s="129"/>
      <c r="K59" s="199"/>
      <c r="L59" s="220"/>
      <c r="M59" s="28">
        <v>41901</v>
      </c>
      <c r="N59" s="101">
        <v>51</v>
      </c>
      <c r="O59" s="29">
        <v>216</v>
      </c>
      <c r="P59" s="239"/>
      <c r="Q59" s="205"/>
      <c r="R59" s="9"/>
      <c r="S59" s="9"/>
    </row>
    <row r="60" spans="1:19" ht="15" customHeight="1" x14ac:dyDescent="0.25">
      <c r="A60" s="199"/>
      <c r="B60" s="215"/>
      <c r="C60" s="21">
        <v>41758</v>
      </c>
      <c r="D60" s="103">
        <v>59465</v>
      </c>
      <c r="E60" s="22">
        <v>88</v>
      </c>
      <c r="F60" s="231"/>
      <c r="G60" s="248"/>
      <c r="H60" s="9"/>
      <c r="I60" s="9"/>
      <c r="J60" s="129"/>
      <c r="K60" s="199"/>
      <c r="L60" s="220"/>
      <c r="M60" s="28">
        <v>41907</v>
      </c>
      <c r="N60" s="101">
        <v>54</v>
      </c>
      <c r="O60" s="29">
        <v>216</v>
      </c>
      <c r="P60" s="239"/>
      <c r="Q60" s="205"/>
      <c r="R60" s="9"/>
      <c r="S60" s="9"/>
    </row>
    <row r="61" spans="1:19" ht="15" customHeight="1" x14ac:dyDescent="0.25">
      <c r="A61" s="199"/>
      <c r="B61" s="217" t="s">
        <v>27</v>
      </c>
      <c r="C61" s="28">
        <v>41732</v>
      </c>
      <c r="D61" s="101">
        <v>1293</v>
      </c>
      <c r="E61" s="29">
        <v>324</v>
      </c>
      <c r="F61" s="210">
        <f>SUM(E61:E63)</f>
        <v>756</v>
      </c>
      <c r="G61" s="248"/>
      <c r="H61" s="38">
        <v>1</v>
      </c>
      <c r="I61" s="38"/>
      <c r="J61" s="39"/>
      <c r="K61" s="199"/>
      <c r="L61" s="218"/>
      <c r="M61" s="28">
        <v>41914</v>
      </c>
      <c r="N61" s="101">
        <v>57</v>
      </c>
      <c r="O61" s="29">
        <v>432</v>
      </c>
      <c r="P61" s="240"/>
      <c r="Q61" s="205"/>
      <c r="R61" s="9"/>
      <c r="S61" s="9"/>
    </row>
    <row r="62" spans="1:19" ht="17.25" thickBot="1" x14ac:dyDescent="0.3">
      <c r="A62" s="199"/>
      <c r="B62" s="220"/>
      <c r="C62" s="28">
        <v>41739</v>
      </c>
      <c r="D62" s="101">
        <v>1298</v>
      </c>
      <c r="E62" s="29">
        <v>324</v>
      </c>
      <c r="F62" s="210"/>
      <c r="G62" s="248"/>
      <c r="H62" s="38">
        <v>2</v>
      </c>
      <c r="I62" s="38"/>
      <c r="J62" s="39"/>
      <c r="K62" s="199"/>
      <c r="L62" s="107" t="s">
        <v>28</v>
      </c>
      <c r="M62" s="31"/>
      <c r="N62" s="30"/>
      <c r="O62" s="32">
        <v>4593.58</v>
      </c>
      <c r="P62" s="33">
        <f>SUM(O62:O62)</f>
        <v>4593.58</v>
      </c>
      <c r="Q62" s="205"/>
      <c r="R62" s="9"/>
      <c r="S62" s="34"/>
    </row>
    <row r="63" spans="1:19" ht="17.25" customHeight="1" thickTop="1" x14ac:dyDescent="0.25">
      <c r="A63" s="199"/>
      <c r="B63" s="220"/>
      <c r="C63" s="28">
        <v>41759</v>
      </c>
      <c r="D63" s="101">
        <v>1299</v>
      </c>
      <c r="E63" s="29">
        <v>108</v>
      </c>
      <c r="F63" s="210"/>
      <c r="G63" s="248"/>
      <c r="H63" s="38">
        <v>3</v>
      </c>
      <c r="I63" s="38"/>
      <c r="J63" s="40"/>
      <c r="K63" s="198" t="s">
        <v>12</v>
      </c>
      <c r="L63" s="200" t="s">
        <v>24</v>
      </c>
      <c r="M63" s="13">
        <v>41918</v>
      </c>
      <c r="N63" s="14">
        <v>12205</v>
      </c>
      <c r="O63" s="15">
        <v>1060.18</v>
      </c>
      <c r="P63" s="209">
        <f>SUM(O63:O66)</f>
        <v>4226.74</v>
      </c>
      <c r="Q63" s="247">
        <f>SUM(P63:P80)</f>
        <v>15903.49</v>
      </c>
      <c r="R63" s="9"/>
      <c r="S63" s="9"/>
    </row>
    <row r="64" spans="1:19" ht="17.25" customHeight="1" x14ac:dyDescent="0.25">
      <c r="A64" s="199"/>
      <c r="B64" s="107" t="s">
        <v>28</v>
      </c>
      <c r="C64" s="31">
        <v>41730</v>
      </c>
      <c r="D64" s="30" t="s">
        <v>36</v>
      </c>
      <c r="E64" s="32">
        <v>3980.06</v>
      </c>
      <c r="F64" s="41">
        <f>SUM(E64:E64)</f>
        <v>3980.06</v>
      </c>
      <c r="G64" s="248"/>
      <c r="H64" s="38">
        <v>27387</v>
      </c>
      <c r="I64" s="42">
        <v>41786</v>
      </c>
      <c r="J64" s="43"/>
      <c r="K64" s="198"/>
      <c r="L64" s="201"/>
      <c r="M64" s="13">
        <v>41925</v>
      </c>
      <c r="N64" s="14">
        <v>12293</v>
      </c>
      <c r="O64" s="15">
        <v>1065.82</v>
      </c>
      <c r="P64" s="209"/>
      <c r="Q64" s="228"/>
      <c r="R64" s="9"/>
      <c r="S64" s="9"/>
    </row>
    <row r="65" spans="1:21" ht="16.5" x14ac:dyDescent="0.25">
      <c r="A65" s="199"/>
      <c r="B65" s="260" t="s">
        <v>26</v>
      </c>
      <c r="C65" s="28">
        <v>41737</v>
      </c>
      <c r="D65" s="101">
        <v>2260</v>
      </c>
      <c r="E65" s="29">
        <v>1570</v>
      </c>
      <c r="F65" s="210">
        <f>SUM(E65:E68)</f>
        <v>2819</v>
      </c>
      <c r="G65" s="249"/>
      <c r="H65" s="38"/>
      <c r="I65" s="38"/>
      <c r="J65" s="40"/>
      <c r="K65" s="198"/>
      <c r="L65" s="201"/>
      <c r="M65" s="17">
        <v>41932</v>
      </c>
      <c r="N65" s="18">
        <v>12395</v>
      </c>
      <c r="O65" s="19">
        <v>1271.8399999999999</v>
      </c>
      <c r="P65" s="209"/>
      <c r="Q65" s="248"/>
      <c r="R65" s="9"/>
      <c r="S65" s="9"/>
    </row>
    <row r="66" spans="1:21" ht="16.5" x14ac:dyDescent="0.25">
      <c r="A66" s="199"/>
      <c r="B66" s="260"/>
      <c r="C66" s="28">
        <v>41757</v>
      </c>
      <c r="D66" s="101">
        <v>2728</v>
      </c>
      <c r="E66" s="29">
        <v>1249</v>
      </c>
      <c r="F66" s="210"/>
      <c r="G66" s="249"/>
      <c r="H66" s="38"/>
      <c r="I66" s="38"/>
      <c r="J66" s="39"/>
      <c r="K66" s="199"/>
      <c r="L66" s="202"/>
      <c r="M66" s="17">
        <v>41939</v>
      </c>
      <c r="N66" s="18">
        <v>12439</v>
      </c>
      <c r="O66" s="20">
        <v>828.9</v>
      </c>
      <c r="P66" s="100"/>
      <c r="Q66" s="248"/>
      <c r="R66" s="9"/>
      <c r="S66" s="9"/>
    </row>
    <row r="67" spans="1:21" ht="16.5" x14ac:dyDescent="0.25">
      <c r="A67" s="199"/>
      <c r="B67" s="260"/>
      <c r="C67" s="28"/>
      <c r="D67" s="101"/>
      <c r="E67" s="29"/>
      <c r="F67" s="210"/>
      <c r="G67" s="249"/>
      <c r="H67" s="9"/>
      <c r="I67" s="9"/>
      <c r="J67" s="129"/>
      <c r="K67" s="199"/>
      <c r="L67" s="215" t="s">
        <v>25</v>
      </c>
      <c r="M67" s="21">
        <v>41918</v>
      </c>
      <c r="N67" s="103">
        <v>62430</v>
      </c>
      <c r="O67" s="22">
        <v>707</v>
      </c>
      <c r="P67" s="231">
        <f>SUM(O67:O70)</f>
        <v>1535.6</v>
      </c>
      <c r="Q67" s="248"/>
      <c r="R67" s="9"/>
      <c r="S67" s="9"/>
    </row>
    <row r="68" spans="1:21" ht="17.25" thickBot="1" x14ac:dyDescent="0.3">
      <c r="A68" s="199"/>
      <c r="B68" s="260"/>
      <c r="C68" s="28"/>
      <c r="D68" s="101"/>
      <c r="E68" s="29"/>
      <c r="F68" s="210"/>
      <c r="G68" s="250"/>
      <c r="H68" s="9"/>
      <c r="I68" s="9"/>
      <c r="J68" s="129"/>
      <c r="K68" s="199"/>
      <c r="L68" s="215"/>
      <c r="M68" s="21">
        <v>41925</v>
      </c>
      <c r="N68" s="27">
        <v>62576</v>
      </c>
      <c r="O68" s="22">
        <v>283</v>
      </c>
      <c r="P68" s="231"/>
      <c r="Q68" s="248"/>
      <c r="R68" s="9"/>
      <c r="S68" s="9"/>
      <c r="U68" s="44"/>
    </row>
    <row r="69" spans="1:21" ht="17.25" thickTop="1" x14ac:dyDescent="0.25">
      <c r="A69" s="252" t="s">
        <v>8</v>
      </c>
      <c r="B69" s="261" t="s">
        <v>24</v>
      </c>
      <c r="C69" s="45">
        <v>41765</v>
      </c>
      <c r="D69" s="46">
        <v>9202</v>
      </c>
      <c r="E69" s="47">
        <v>987.23</v>
      </c>
      <c r="F69" s="263">
        <f>SUM(E69:E72)</f>
        <v>3609.24</v>
      </c>
      <c r="G69" s="247">
        <f>SUM(F69:F85)</f>
        <v>15961.560000000001</v>
      </c>
      <c r="H69" s="9"/>
      <c r="I69" s="9"/>
      <c r="J69" s="129"/>
      <c r="K69" s="199"/>
      <c r="L69" s="215"/>
      <c r="M69" s="21">
        <v>41932</v>
      </c>
      <c r="N69" s="27">
        <v>62709</v>
      </c>
      <c r="O69" s="22">
        <v>428.6</v>
      </c>
      <c r="P69" s="231"/>
      <c r="Q69" s="248"/>
      <c r="R69" s="9"/>
      <c r="S69" s="9"/>
    </row>
    <row r="70" spans="1:21" ht="16.5" x14ac:dyDescent="0.25">
      <c r="A70" s="253"/>
      <c r="B70" s="242"/>
      <c r="C70" s="45">
        <v>41771</v>
      </c>
      <c r="D70" s="46">
        <v>9226</v>
      </c>
      <c r="E70" s="47">
        <v>940.48</v>
      </c>
      <c r="F70" s="263"/>
      <c r="G70" s="228"/>
      <c r="H70" s="9"/>
      <c r="I70" s="9"/>
      <c r="J70" s="129"/>
      <c r="K70" s="199"/>
      <c r="L70" s="215"/>
      <c r="M70" s="21">
        <v>41939</v>
      </c>
      <c r="N70" s="27">
        <v>62845</v>
      </c>
      <c r="O70" s="22">
        <v>117</v>
      </c>
      <c r="P70" s="231"/>
      <c r="Q70" s="248"/>
      <c r="R70" s="9"/>
      <c r="S70" s="9"/>
    </row>
    <row r="71" spans="1:21" ht="16.5" x14ac:dyDescent="0.25">
      <c r="A71" s="253"/>
      <c r="B71" s="242"/>
      <c r="C71" s="25">
        <v>41778</v>
      </c>
      <c r="D71" s="107">
        <v>9372</v>
      </c>
      <c r="E71" s="48">
        <v>1005.62</v>
      </c>
      <c r="F71" s="263"/>
      <c r="G71" s="248"/>
      <c r="H71" s="9"/>
      <c r="I71" s="9"/>
      <c r="J71" s="129"/>
      <c r="K71" s="199"/>
      <c r="L71" s="217" t="s">
        <v>26</v>
      </c>
      <c r="M71" s="28">
        <v>41918</v>
      </c>
      <c r="N71" s="101">
        <v>247</v>
      </c>
      <c r="O71" s="29">
        <v>543.5</v>
      </c>
      <c r="P71" s="210">
        <f>SUM(O71:O75)</f>
        <v>4926.5</v>
      </c>
      <c r="Q71" s="248"/>
      <c r="R71" s="38"/>
      <c r="S71" s="38"/>
      <c r="T71" s="49"/>
      <c r="U71" s="49"/>
    </row>
    <row r="72" spans="1:21" ht="16.5" x14ac:dyDescent="0.25">
      <c r="A72" s="253"/>
      <c r="B72" s="262"/>
      <c r="C72" s="25">
        <v>41785</v>
      </c>
      <c r="D72" s="107">
        <v>9546</v>
      </c>
      <c r="E72" s="50">
        <v>675.91</v>
      </c>
      <c r="F72" s="99"/>
      <c r="G72" s="248"/>
      <c r="H72" s="9"/>
      <c r="I72" s="9"/>
      <c r="J72" s="129"/>
      <c r="K72" s="199"/>
      <c r="L72" s="220"/>
      <c r="M72" s="28">
        <v>41925</v>
      </c>
      <c r="N72" s="101">
        <v>248</v>
      </c>
      <c r="O72" s="29">
        <v>1330.5</v>
      </c>
      <c r="P72" s="210"/>
      <c r="Q72" s="248"/>
      <c r="R72" s="38"/>
      <c r="S72" s="38"/>
      <c r="T72" s="49"/>
      <c r="U72" s="49"/>
    </row>
    <row r="73" spans="1:21" ht="16.5" x14ac:dyDescent="0.25">
      <c r="A73" s="253"/>
      <c r="B73" s="229" t="s">
        <v>25</v>
      </c>
      <c r="C73" s="21">
        <v>41765</v>
      </c>
      <c r="D73" s="103">
        <v>59583</v>
      </c>
      <c r="E73" s="22">
        <v>362</v>
      </c>
      <c r="F73" s="231">
        <f>SUM(E73:E76)</f>
        <v>2064.2000000000003</v>
      </c>
      <c r="G73" s="248"/>
      <c r="H73" s="9"/>
      <c r="I73" s="9"/>
      <c r="J73" s="129"/>
      <c r="K73" s="199"/>
      <c r="L73" s="220"/>
      <c r="M73" s="28">
        <v>41932</v>
      </c>
      <c r="N73" s="101"/>
      <c r="O73" s="29">
        <v>3052.5</v>
      </c>
      <c r="P73" s="210"/>
      <c r="Q73" s="248"/>
      <c r="R73" s="38"/>
      <c r="S73" s="38"/>
      <c r="T73" s="49"/>
      <c r="U73" s="49"/>
    </row>
    <row r="74" spans="1:21" ht="16.5" x14ac:dyDescent="0.25">
      <c r="A74" s="253"/>
      <c r="B74" s="230"/>
      <c r="C74" s="21">
        <v>41771</v>
      </c>
      <c r="D74" s="27">
        <v>59690</v>
      </c>
      <c r="E74" s="22">
        <v>1079.8</v>
      </c>
      <c r="F74" s="231"/>
      <c r="G74" s="248"/>
      <c r="H74" s="9"/>
      <c r="I74" s="9"/>
      <c r="J74" s="129"/>
      <c r="K74" s="199"/>
      <c r="L74" s="220"/>
      <c r="M74" s="28">
        <v>41939</v>
      </c>
      <c r="N74" s="101"/>
      <c r="O74" s="51">
        <v>0</v>
      </c>
      <c r="P74" s="210"/>
      <c r="Q74" s="248"/>
      <c r="R74" s="38"/>
      <c r="S74" s="38"/>
      <c r="T74" s="49"/>
      <c r="U74" s="49"/>
    </row>
    <row r="75" spans="1:21" ht="16.5" x14ac:dyDescent="0.25">
      <c r="A75" s="253"/>
      <c r="B75" s="230"/>
      <c r="C75" s="21">
        <v>41778</v>
      </c>
      <c r="D75" s="27">
        <v>59811</v>
      </c>
      <c r="E75" s="22">
        <v>305.60000000000002</v>
      </c>
      <c r="F75" s="231"/>
      <c r="G75" s="248"/>
      <c r="H75" s="9"/>
      <c r="I75" s="9"/>
      <c r="J75" s="129"/>
      <c r="K75" s="199"/>
      <c r="L75" s="220"/>
      <c r="M75" s="28"/>
      <c r="N75" s="101"/>
      <c r="O75" s="29"/>
      <c r="P75" s="210"/>
      <c r="Q75" s="248"/>
      <c r="R75" s="38"/>
      <c r="S75" s="38"/>
      <c r="T75" s="49"/>
      <c r="U75" s="49"/>
    </row>
    <row r="76" spans="1:21" ht="16.5" x14ac:dyDescent="0.25">
      <c r="A76" s="253"/>
      <c r="B76" s="251"/>
      <c r="C76" s="21">
        <v>41785</v>
      </c>
      <c r="D76" s="103">
        <v>59922</v>
      </c>
      <c r="E76" s="22">
        <v>316.8</v>
      </c>
      <c r="F76" s="231"/>
      <c r="G76" s="248"/>
      <c r="H76" s="9"/>
      <c r="I76" s="9"/>
      <c r="J76" s="129"/>
      <c r="K76" s="199"/>
      <c r="L76" s="107" t="s">
        <v>28</v>
      </c>
      <c r="M76" s="31">
        <v>41919</v>
      </c>
      <c r="N76" s="30">
        <v>32356</v>
      </c>
      <c r="O76" s="32">
        <v>4134.6499999999996</v>
      </c>
      <c r="P76" s="41">
        <f>SUM(O76)</f>
        <v>4134.6499999999996</v>
      </c>
      <c r="Q76" s="248"/>
      <c r="R76" s="38"/>
      <c r="S76" s="42"/>
      <c r="T76" s="49"/>
      <c r="U76" s="49"/>
    </row>
    <row r="77" spans="1:21" ht="16.5" x14ac:dyDescent="0.25">
      <c r="A77" s="253"/>
      <c r="B77" s="217" t="s">
        <v>27</v>
      </c>
      <c r="C77" s="28">
        <v>41768</v>
      </c>
      <c r="D77" s="101">
        <v>1301</v>
      </c>
      <c r="E77" s="29">
        <v>432</v>
      </c>
      <c r="F77" s="210">
        <f>SUM(E77:E80)</f>
        <v>1512</v>
      </c>
      <c r="G77" s="248"/>
      <c r="H77" s="9">
        <v>4</v>
      </c>
      <c r="I77" s="9"/>
      <c r="J77" s="129"/>
      <c r="K77" s="199"/>
      <c r="L77" s="260" t="s">
        <v>27</v>
      </c>
      <c r="M77" s="28">
        <v>41921</v>
      </c>
      <c r="N77" s="101">
        <v>58</v>
      </c>
      <c r="O77" s="29">
        <v>324</v>
      </c>
      <c r="P77" s="210">
        <f>SUM(O77:O80)</f>
        <v>1080</v>
      </c>
      <c r="Q77" s="258"/>
      <c r="R77" s="38"/>
      <c r="S77" s="38"/>
      <c r="T77" s="49"/>
      <c r="U77" s="49"/>
    </row>
    <row r="78" spans="1:21" ht="16.5" x14ac:dyDescent="0.25">
      <c r="A78" s="253"/>
      <c r="B78" s="220"/>
      <c r="C78" s="28">
        <v>41775</v>
      </c>
      <c r="D78" s="101">
        <v>1303</v>
      </c>
      <c r="E78" s="29">
        <v>432</v>
      </c>
      <c r="F78" s="210"/>
      <c r="G78" s="248"/>
      <c r="H78" s="9">
        <v>5</v>
      </c>
      <c r="I78" s="9"/>
      <c r="J78" s="129"/>
      <c r="K78" s="199"/>
      <c r="L78" s="260"/>
      <c r="M78" s="28">
        <v>41921</v>
      </c>
      <c r="N78" s="101">
        <v>59</v>
      </c>
      <c r="O78" s="29">
        <v>324</v>
      </c>
      <c r="P78" s="210"/>
      <c r="Q78" s="258"/>
      <c r="R78" s="38"/>
      <c r="S78" s="38"/>
      <c r="T78" s="49"/>
      <c r="U78" s="49"/>
    </row>
    <row r="79" spans="1:21" ht="16.5" x14ac:dyDescent="0.25">
      <c r="A79" s="253"/>
      <c r="B79" s="220"/>
      <c r="C79" s="28">
        <v>41781</v>
      </c>
      <c r="D79" s="101">
        <v>1306</v>
      </c>
      <c r="E79" s="29">
        <v>324</v>
      </c>
      <c r="F79" s="210"/>
      <c r="G79" s="248"/>
      <c r="H79" s="9">
        <v>6</v>
      </c>
      <c r="I79" s="9"/>
      <c r="J79" s="129"/>
      <c r="K79" s="199"/>
      <c r="L79" s="260"/>
      <c r="M79" s="28">
        <v>41921</v>
      </c>
      <c r="N79" s="101">
        <v>60</v>
      </c>
      <c r="O79" s="29">
        <v>216</v>
      </c>
      <c r="P79" s="210"/>
      <c r="Q79" s="258"/>
      <c r="R79" s="9"/>
      <c r="S79" s="9"/>
    </row>
    <row r="80" spans="1:21" ht="17.25" thickBot="1" x14ac:dyDescent="0.3">
      <c r="A80" s="253"/>
      <c r="B80" s="221"/>
      <c r="C80" s="28">
        <v>41788</v>
      </c>
      <c r="D80" s="101">
        <v>1309</v>
      </c>
      <c r="E80" s="29">
        <v>324</v>
      </c>
      <c r="F80" s="210"/>
      <c r="G80" s="248"/>
      <c r="H80" s="9">
        <v>7</v>
      </c>
      <c r="I80" s="9"/>
      <c r="J80" s="129"/>
      <c r="K80" s="199"/>
      <c r="L80" s="260"/>
      <c r="M80" s="28">
        <v>41921</v>
      </c>
      <c r="N80" s="101">
        <v>61</v>
      </c>
      <c r="O80" s="29">
        <v>216</v>
      </c>
      <c r="P80" s="210"/>
      <c r="Q80" s="259"/>
      <c r="R80" s="9"/>
      <c r="S80" s="9"/>
    </row>
    <row r="81" spans="1:19" ht="17.25" customHeight="1" thickTop="1" x14ac:dyDescent="0.25">
      <c r="A81" s="253"/>
      <c r="B81" s="107" t="s">
        <v>28</v>
      </c>
      <c r="C81" s="31">
        <v>41761</v>
      </c>
      <c r="D81" s="30" t="s">
        <v>37</v>
      </c>
      <c r="E81" s="32">
        <v>3667.12</v>
      </c>
      <c r="F81" s="41">
        <f>SUM(E81:E81)</f>
        <v>3667.12</v>
      </c>
      <c r="G81" s="248"/>
      <c r="H81" s="9">
        <v>28115</v>
      </c>
      <c r="I81" s="34">
        <v>41796</v>
      </c>
      <c r="J81" s="52"/>
      <c r="K81" s="252" t="s">
        <v>38</v>
      </c>
      <c r="L81" s="254" t="s">
        <v>24</v>
      </c>
      <c r="M81" s="53">
        <v>41946</v>
      </c>
      <c r="N81" s="54">
        <v>12469</v>
      </c>
      <c r="O81" s="55">
        <v>1223.92</v>
      </c>
      <c r="P81" s="257">
        <f>SUM(O81:O84)</f>
        <v>2356.88</v>
      </c>
      <c r="Q81" s="247">
        <f>SUM(P81:P97)</f>
        <v>18552.54</v>
      </c>
      <c r="R81" s="9"/>
      <c r="S81" s="9"/>
    </row>
    <row r="82" spans="1:19" ht="16.5" x14ac:dyDescent="0.25">
      <c r="A82" s="253"/>
      <c r="B82" s="217" t="s">
        <v>26</v>
      </c>
      <c r="C82" s="28">
        <v>41765</v>
      </c>
      <c r="D82" s="101">
        <v>2930</v>
      </c>
      <c r="E82" s="29">
        <v>1433</v>
      </c>
      <c r="F82" s="210">
        <f>SUM(E82:E85)</f>
        <v>5109</v>
      </c>
      <c r="G82" s="249"/>
      <c r="H82" s="9"/>
      <c r="I82" s="9"/>
      <c r="J82" s="16"/>
      <c r="K82" s="253"/>
      <c r="L82" s="255"/>
      <c r="M82" s="53">
        <v>41953</v>
      </c>
      <c r="N82" s="54">
        <v>12485</v>
      </c>
      <c r="O82" s="55">
        <v>1132.96</v>
      </c>
      <c r="P82" s="257"/>
      <c r="Q82" s="228"/>
      <c r="R82" s="9"/>
      <c r="S82" s="9"/>
    </row>
    <row r="83" spans="1:19" ht="16.5" x14ac:dyDescent="0.25">
      <c r="A83" s="253"/>
      <c r="B83" s="220"/>
      <c r="C83" s="28">
        <v>41771</v>
      </c>
      <c r="D83" s="101">
        <v>3120</v>
      </c>
      <c r="E83" s="29">
        <v>894</v>
      </c>
      <c r="F83" s="210"/>
      <c r="G83" s="249"/>
      <c r="H83" s="9"/>
      <c r="I83" s="9"/>
      <c r="J83" s="16"/>
      <c r="K83" s="253"/>
      <c r="L83" s="255"/>
      <c r="M83" s="56"/>
      <c r="N83" s="57"/>
      <c r="O83" s="58"/>
      <c r="P83" s="257"/>
      <c r="Q83" s="248"/>
      <c r="R83" s="9"/>
      <c r="S83" s="9"/>
    </row>
    <row r="84" spans="1:19" ht="16.5" x14ac:dyDescent="0.25">
      <c r="A84" s="253"/>
      <c r="B84" s="220"/>
      <c r="C84" s="28">
        <v>41778</v>
      </c>
      <c r="D84" s="101">
        <v>3315</v>
      </c>
      <c r="E84" s="29">
        <v>1152</v>
      </c>
      <c r="F84" s="210"/>
      <c r="G84" s="249"/>
      <c r="H84" s="9"/>
      <c r="I84" s="9"/>
      <c r="J84" s="16"/>
      <c r="K84" s="253"/>
      <c r="L84" s="256"/>
      <c r="M84" s="56"/>
      <c r="N84" s="57"/>
      <c r="O84" s="59"/>
      <c r="P84" s="102"/>
      <c r="Q84" s="248"/>
      <c r="R84" s="9"/>
      <c r="S84" s="9"/>
    </row>
    <row r="85" spans="1:19" ht="17.25" thickBot="1" x14ac:dyDescent="0.3">
      <c r="A85" s="198"/>
      <c r="B85" s="221"/>
      <c r="C85" s="28">
        <v>41785</v>
      </c>
      <c r="D85" s="101">
        <v>3513</v>
      </c>
      <c r="E85" s="29">
        <v>1630</v>
      </c>
      <c r="F85" s="210"/>
      <c r="G85" s="250"/>
      <c r="H85" s="9"/>
      <c r="I85" s="9"/>
      <c r="J85" s="16"/>
      <c r="K85" s="253"/>
      <c r="L85" s="229" t="s">
        <v>25</v>
      </c>
      <c r="M85" s="21">
        <v>41946</v>
      </c>
      <c r="N85" s="103">
        <v>62984</v>
      </c>
      <c r="O85" s="22">
        <v>764</v>
      </c>
      <c r="P85" s="231">
        <f>O85+O86+O87++O88</f>
        <v>3253</v>
      </c>
      <c r="Q85" s="248"/>
      <c r="R85" s="9"/>
      <c r="S85" s="9"/>
    </row>
    <row r="86" spans="1:19" ht="17.25" thickTop="1" x14ac:dyDescent="0.25">
      <c r="A86" s="252" t="s">
        <v>9</v>
      </c>
      <c r="B86" s="200" t="s">
        <v>24</v>
      </c>
      <c r="C86" s="13">
        <v>41792</v>
      </c>
      <c r="D86" s="14">
        <v>9565</v>
      </c>
      <c r="E86" s="15">
        <v>1146.0899999999999</v>
      </c>
      <c r="F86" s="209">
        <f>SUM(E86:E90)</f>
        <v>5282.2400000000007</v>
      </c>
      <c r="G86" s="247">
        <f>SUM(F86:F106)</f>
        <v>20113.489999999998</v>
      </c>
      <c r="H86" s="9"/>
      <c r="I86" s="9"/>
      <c r="J86" s="16"/>
      <c r="K86" s="253"/>
      <c r="L86" s="230"/>
      <c r="M86" s="21">
        <v>41953</v>
      </c>
      <c r="N86" s="27">
        <v>63132</v>
      </c>
      <c r="O86" s="22">
        <v>555</v>
      </c>
      <c r="P86" s="231"/>
      <c r="Q86" s="248"/>
      <c r="R86" s="9"/>
      <c r="S86" s="9"/>
    </row>
    <row r="87" spans="1:19" ht="16.5" x14ac:dyDescent="0.25">
      <c r="A87" s="253"/>
      <c r="B87" s="201"/>
      <c r="C87" s="13">
        <v>41799</v>
      </c>
      <c r="D87" s="14">
        <v>9580</v>
      </c>
      <c r="E87" s="15">
        <v>875.44</v>
      </c>
      <c r="F87" s="209"/>
      <c r="G87" s="228"/>
      <c r="H87" s="9"/>
      <c r="I87" s="9"/>
      <c r="J87" s="16"/>
      <c r="K87" s="253"/>
      <c r="L87" s="230"/>
      <c r="M87" s="21">
        <v>41962</v>
      </c>
      <c r="N87" s="27">
        <v>63296</v>
      </c>
      <c r="O87" s="22">
        <v>1934</v>
      </c>
      <c r="P87" s="231"/>
      <c r="Q87" s="248"/>
      <c r="R87" s="9"/>
      <c r="S87" s="9"/>
    </row>
    <row r="88" spans="1:19" ht="16.5" x14ac:dyDescent="0.25">
      <c r="A88" s="253"/>
      <c r="B88" s="201"/>
      <c r="C88" s="17">
        <v>41806</v>
      </c>
      <c r="D88" s="18">
        <v>9680</v>
      </c>
      <c r="E88" s="19">
        <v>1191.6400000000001</v>
      </c>
      <c r="F88" s="209"/>
      <c r="G88" s="248"/>
      <c r="H88" s="9"/>
      <c r="I88" s="9"/>
      <c r="J88" s="16"/>
      <c r="K88" s="253"/>
      <c r="L88" s="251"/>
      <c r="M88" s="21"/>
      <c r="N88" s="103"/>
      <c r="O88" s="22"/>
      <c r="P88" s="231"/>
      <c r="Q88" s="248"/>
      <c r="R88" s="9"/>
      <c r="S88" s="9"/>
    </row>
    <row r="89" spans="1:19" ht="16.5" x14ac:dyDescent="0.25">
      <c r="A89" s="253"/>
      <c r="B89" s="201"/>
      <c r="C89" s="17">
        <v>41813</v>
      </c>
      <c r="D89" s="18">
        <v>10194</v>
      </c>
      <c r="E89" s="20">
        <v>1239.19</v>
      </c>
      <c r="F89" s="100"/>
      <c r="G89" s="248"/>
      <c r="H89" s="9"/>
      <c r="I89" s="9"/>
      <c r="J89" s="16"/>
      <c r="K89" s="253"/>
      <c r="L89" s="217" t="s">
        <v>26</v>
      </c>
      <c r="M89" s="28">
        <v>41946</v>
      </c>
      <c r="N89" s="101"/>
      <c r="O89" s="29">
        <v>1304</v>
      </c>
      <c r="P89" s="231">
        <f>O89+O90+O91++O92</f>
        <v>7139</v>
      </c>
      <c r="Q89" s="248"/>
      <c r="R89" s="9"/>
      <c r="S89" s="9"/>
    </row>
    <row r="90" spans="1:19" ht="16.5" x14ac:dyDescent="0.25">
      <c r="A90" s="253"/>
      <c r="B90" s="208"/>
      <c r="C90" s="17">
        <v>41820</v>
      </c>
      <c r="D90" s="18">
        <v>10209</v>
      </c>
      <c r="E90" s="20">
        <v>829.88</v>
      </c>
      <c r="F90" s="100"/>
      <c r="G90" s="248"/>
      <c r="H90" s="9"/>
      <c r="I90" s="9"/>
      <c r="J90" s="16"/>
      <c r="K90" s="253"/>
      <c r="L90" s="220"/>
      <c r="M90" s="28">
        <v>41953</v>
      </c>
      <c r="N90" s="101"/>
      <c r="O90" s="29">
        <v>476</v>
      </c>
      <c r="P90" s="231"/>
      <c r="Q90" s="248"/>
      <c r="R90" s="9"/>
      <c r="S90" s="9"/>
    </row>
    <row r="91" spans="1:19" ht="16.5" x14ac:dyDescent="0.25">
      <c r="A91" s="253"/>
      <c r="B91" s="229" t="s">
        <v>25</v>
      </c>
      <c r="C91" s="21">
        <v>41792</v>
      </c>
      <c r="D91" s="103">
        <v>60038</v>
      </c>
      <c r="E91" s="22">
        <v>716</v>
      </c>
      <c r="F91" s="231">
        <f>SUM(E91:E95)</f>
        <v>2911.6</v>
      </c>
      <c r="G91" s="248"/>
      <c r="H91" s="9"/>
      <c r="I91" s="9"/>
      <c r="J91" s="16"/>
      <c r="K91" s="253"/>
      <c r="L91" s="220"/>
      <c r="M91" s="28">
        <v>41960</v>
      </c>
      <c r="N91" s="101">
        <v>311</v>
      </c>
      <c r="O91" s="29">
        <v>5359</v>
      </c>
      <c r="P91" s="231"/>
      <c r="Q91" s="248"/>
      <c r="R91" s="9"/>
      <c r="S91" s="9"/>
    </row>
    <row r="92" spans="1:19" ht="16.5" x14ac:dyDescent="0.25">
      <c r="A92" s="253"/>
      <c r="B92" s="230"/>
      <c r="C92" s="21">
        <v>41799</v>
      </c>
      <c r="D92" s="27">
        <v>60173</v>
      </c>
      <c r="E92" s="22">
        <v>440</v>
      </c>
      <c r="F92" s="231"/>
      <c r="G92" s="248"/>
      <c r="H92" s="9"/>
      <c r="I92" s="9"/>
      <c r="J92" s="16"/>
      <c r="K92" s="253"/>
      <c r="L92" s="221"/>
      <c r="M92" s="28"/>
      <c r="N92" s="101"/>
      <c r="O92" s="29"/>
      <c r="P92" s="231"/>
      <c r="Q92" s="248"/>
      <c r="R92" s="9"/>
      <c r="S92" s="9"/>
    </row>
    <row r="93" spans="1:19" ht="16.5" x14ac:dyDescent="0.25">
      <c r="A93" s="253"/>
      <c r="B93" s="230"/>
      <c r="C93" s="21">
        <v>41806</v>
      </c>
      <c r="D93" s="27">
        <v>60301</v>
      </c>
      <c r="E93" s="22">
        <v>458</v>
      </c>
      <c r="F93" s="231"/>
      <c r="G93" s="248"/>
      <c r="H93" s="9"/>
      <c r="I93" s="9"/>
      <c r="J93" s="16"/>
      <c r="K93" s="253"/>
      <c r="L93" s="107" t="s">
        <v>28</v>
      </c>
      <c r="M93" s="31">
        <v>41947</v>
      </c>
      <c r="N93" s="30"/>
      <c r="O93" s="32">
        <v>4399.66</v>
      </c>
      <c r="P93" s="32">
        <v>4399.66</v>
      </c>
      <c r="Q93" s="248"/>
      <c r="R93" s="9"/>
      <c r="S93" s="34"/>
    </row>
    <row r="94" spans="1:19" ht="16.5" x14ac:dyDescent="0.25">
      <c r="A94" s="253"/>
      <c r="B94" s="230"/>
      <c r="C94" s="21">
        <v>41813</v>
      </c>
      <c r="D94" s="103">
        <v>60417</v>
      </c>
      <c r="E94" s="22">
        <v>1085.5999999999999</v>
      </c>
      <c r="F94" s="231"/>
      <c r="G94" s="248"/>
      <c r="H94" s="9"/>
      <c r="I94" s="9"/>
      <c r="J94" s="16"/>
      <c r="K94" s="253"/>
      <c r="L94" s="217" t="s">
        <v>27</v>
      </c>
      <c r="M94" s="28">
        <v>41921</v>
      </c>
      <c r="N94" s="101">
        <v>62</v>
      </c>
      <c r="O94" s="29">
        <v>432</v>
      </c>
      <c r="P94" s="210">
        <f>SUM(O94:O97)</f>
        <v>1404</v>
      </c>
      <c r="Q94" s="258"/>
      <c r="R94" s="9"/>
      <c r="S94" s="9"/>
    </row>
    <row r="95" spans="1:19" ht="16.5" x14ac:dyDescent="0.25">
      <c r="A95" s="253"/>
      <c r="B95" s="251"/>
      <c r="C95" s="21">
        <v>41820</v>
      </c>
      <c r="D95" s="103">
        <v>60541</v>
      </c>
      <c r="E95" s="22">
        <v>212</v>
      </c>
      <c r="F95" s="231"/>
      <c r="G95" s="248"/>
      <c r="H95" s="9"/>
      <c r="I95" s="9"/>
      <c r="J95" s="16"/>
      <c r="K95" s="253"/>
      <c r="L95" s="220"/>
      <c r="M95" s="28">
        <v>41921</v>
      </c>
      <c r="N95" s="101">
        <v>63</v>
      </c>
      <c r="O95" s="29">
        <v>216</v>
      </c>
      <c r="P95" s="210"/>
      <c r="Q95" s="258"/>
      <c r="R95" s="9"/>
      <c r="S95" s="9"/>
    </row>
    <row r="96" spans="1:19" ht="16.5" x14ac:dyDescent="0.25">
      <c r="A96" s="253"/>
      <c r="B96" s="217" t="s">
        <v>27</v>
      </c>
      <c r="C96" s="28">
        <v>41795</v>
      </c>
      <c r="D96" s="101">
        <v>8</v>
      </c>
      <c r="E96" s="29">
        <v>432</v>
      </c>
      <c r="F96" s="210">
        <f>SUM(E96:E100)</f>
        <v>1620</v>
      </c>
      <c r="G96" s="248"/>
      <c r="H96" s="9"/>
      <c r="I96" s="9"/>
      <c r="J96" s="16"/>
      <c r="K96" s="253"/>
      <c r="L96" s="220"/>
      <c r="M96" s="28">
        <v>41921</v>
      </c>
      <c r="N96" s="101">
        <v>64</v>
      </c>
      <c r="O96" s="29">
        <v>432</v>
      </c>
      <c r="P96" s="210"/>
      <c r="Q96" s="258"/>
      <c r="R96" s="9"/>
      <c r="S96" s="9"/>
    </row>
    <row r="97" spans="1:19" ht="17.25" thickBot="1" x14ac:dyDescent="0.3">
      <c r="A97" s="253"/>
      <c r="B97" s="220"/>
      <c r="C97" s="28">
        <v>41803</v>
      </c>
      <c r="D97" s="101">
        <v>13</v>
      </c>
      <c r="E97" s="29">
        <v>432</v>
      </c>
      <c r="F97" s="210"/>
      <c r="G97" s="248"/>
      <c r="H97" s="9"/>
      <c r="I97" s="9"/>
      <c r="J97" s="36"/>
      <c r="K97" s="198"/>
      <c r="L97" s="221"/>
      <c r="M97" s="28">
        <v>41921</v>
      </c>
      <c r="N97" s="101">
        <v>65</v>
      </c>
      <c r="O97" s="29">
        <v>324</v>
      </c>
      <c r="P97" s="210"/>
      <c r="Q97" s="259"/>
      <c r="R97" s="9"/>
      <c r="S97" s="9"/>
    </row>
    <row r="98" spans="1:19" ht="17.25" thickTop="1" x14ac:dyDescent="0.25">
      <c r="A98" s="253"/>
      <c r="B98" s="220"/>
      <c r="C98" s="28">
        <v>41810</v>
      </c>
      <c r="D98" s="101">
        <v>16</v>
      </c>
      <c r="E98" s="29">
        <v>432</v>
      </c>
      <c r="F98" s="210"/>
      <c r="G98" s="248"/>
      <c r="H98" s="9"/>
      <c r="I98" s="9"/>
      <c r="J98" s="60"/>
      <c r="K98" s="252" t="s">
        <v>39</v>
      </c>
      <c r="L98" s="261" t="s">
        <v>25</v>
      </c>
      <c r="M98" s="45"/>
      <c r="N98" s="46"/>
      <c r="O98" s="47"/>
      <c r="P98" s="263"/>
      <c r="Q98" s="247">
        <f>SUM(P98:P113)</f>
        <v>5320.06</v>
      </c>
      <c r="R98" s="9"/>
      <c r="S98" s="9"/>
    </row>
    <row r="99" spans="1:19" ht="16.5" x14ac:dyDescent="0.25">
      <c r="A99" s="253"/>
      <c r="B99" s="220"/>
      <c r="C99" s="28">
        <v>41816</v>
      </c>
      <c r="D99" s="101">
        <v>20</v>
      </c>
      <c r="E99" s="29">
        <v>324</v>
      </c>
      <c r="F99" s="210"/>
      <c r="G99" s="248"/>
      <c r="H99" s="9"/>
      <c r="I99" s="9"/>
      <c r="J99" s="16"/>
      <c r="K99" s="253"/>
      <c r="L99" s="242"/>
      <c r="M99" s="45"/>
      <c r="N99" s="46"/>
      <c r="O99" s="47"/>
      <c r="P99" s="263"/>
      <c r="Q99" s="228"/>
      <c r="R99" s="9"/>
      <c r="S99" s="9"/>
    </row>
    <row r="100" spans="1:19" ht="16.5" x14ac:dyDescent="0.25">
      <c r="A100" s="253"/>
      <c r="B100" s="221"/>
      <c r="C100" s="28"/>
      <c r="D100" s="101"/>
      <c r="E100" s="29"/>
      <c r="F100" s="210"/>
      <c r="G100" s="248"/>
      <c r="H100" s="9"/>
      <c r="I100" s="9"/>
      <c r="J100" s="16"/>
      <c r="K100" s="253"/>
      <c r="L100" s="242"/>
      <c r="M100" s="45"/>
      <c r="N100" s="107"/>
      <c r="O100" s="48"/>
      <c r="P100" s="263"/>
      <c r="Q100" s="248"/>
      <c r="R100" s="9"/>
      <c r="S100" s="9"/>
    </row>
    <row r="101" spans="1:19" ht="16.5" x14ac:dyDescent="0.25">
      <c r="A101" s="253"/>
      <c r="B101" s="107" t="s">
        <v>28</v>
      </c>
      <c r="C101" s="31">
        <v>41792</v>
      </c>
      <c r="D101" s="30" t="s">
        <v>40</v>
      </c>
      <c r="E101" s="32">
        <v>3998.65</v>
      </c>
      <c r="F101" s="41">
        <f>SUM(E101:E101)</f>
        <v>3998.65</v>
      </c>
      <c r="G101" s="248"/>
      <c r="H101" s="9">
        <v>28836</v>
      </c>
      <c r="I101" s="34">
        <v>41800</v>
      </c>
      <c r="J101" s="35"/>
      <c r="K101" s="253"/>
      <c r="L101" s="242"/>
      <c r="M101" s="25"/>
      <c r="N101" s="107"/>
      <c r="O101" s="50"/>
      <c r="P101" s="99"/>
      <c r="Q101" s="248"/>
      <c r="R101" s="9"/>
      <c r="S101" s="9"/>
    </row>
    <row r="102" spans="1:19" ht="16.5" x14ac:dyDescent="0.25">
      <c r="A102" s="253"/>
      <c r="B102" s="217" t="s">
        <v>26</v>
      </c>
      <c r="C102" s="28">
        <v>41792</v>
      </c>
      <c r="D102" s="101">
        <v>3724</v>
      </c>
      <c r="E102" s="29">
        <v>920</v>
      </c>
      <c r="F102" s="210">
        <f>SUM(E102:E106)</f>
        <v>6301</v>
      </c>
      <c r="G102" s="249"/>
      <c r="H102" s="9"/>
      <c r="I102" s="9"/>
      <c r="J102" s="16"/>
      <c r="K102" s="253"/>
      <c r="L102" s="262"/>
      <c r="M102" s="25"/>
      <c r="N102" s="107"/>
      <c r="O102" s="50"/>
      <c r="P102" s="99"/>
      <c r="Q102" s="248"/>
      <c r="R102" s="9"/>
      <c r="S102" s="9"/>
    </row>
    <row r="103" spans="1:19" ht="16.5" x14ac:dyDescent="0.25">
      <c r="A103" s="253"/>
      <c r="B103" s="220"/>
      <c r="C103" s="28">
        <v>41799</v>
      </c>
      <c r="D103" s="101">
        <v>3924</v>
      </c>
      <c r="E103" s="29">
        <v>1132</v>
      </c>
      <c r="F103" s="210"/>
      <c r="G103" s="249"/>
      <c r="H103" s="9"/>
      <c r="I103" s="9"/>
      <c r="J103" s="16"/>
      <c r="K103" s="253"/>
      <c r="L103" s="229" t="s">
        <v>26</v>
      </c>
      <c r="M103" s="21"/>
      <c r="N103" s="103"/>
      <c r="O103" s="22"/>
      <c r="P103" s="231"/>
      <c r="Q103" s="248"/>
      <c r="R103" s="9"/>
      <c r="S103" s="9"/>
    </row>
    <row r="104" spans="1:19" ht="16.5" x14ac:dyDescent="0.25">
      <c r="A104" s="253"/>
      <c r="B104" s="220"/>
      <c r="C104" s="28">
        <v>41806</v>
      </c>
      <c r="D104" s="101">
        <v>4138</v>
      </c>
      <c r="E104" s="29">
        <v>1502</v>
      </c>
      <c r="F104" s="210"/>
      <c r="G104" s="249"/>
      <c r="H104" s="9"/>
      <c r="I104" s="9"/>
      <c r="J104" s="16"/>
      <c r="K104" s="253"/>
      <c r="L104" s="230"/>
      <c r="M104" s="21"/>
      <c r="N104" s="27"/>
      <c r="O104" s="22"/>
      <c r="P104" s="231"/>
      <c r="Q104" s="248"/>
      <c r="R104" s="9"/>
      <c r="S104" s="9"/>
    </row>
    <row r="105" spans="1:19" ht="16.5" x14ac:dyDescent="0.25">
      <c r="A105" s="253"/>
      <c r="B105" s="220"/>
      <c r="C105" s="28">
        <v>41813</v>
      </c>
      <c r="D105" s="101">
        <v>4336</v>
      </c>
      <c r="E105" s="29">
        <v>1308</v>
      </c>
      <c r="F105" s="210"/>
      <c r="G105" s="249"/>
      <c r="H105" s="9"/>
      <c r="I105" s="9"/>
      <c r="J105" s="16"/>
      <c r="K105" s="253"/>
      <c r="L105" s="230"/>
      <c r="M105" s="21"/>
      <c r="N105" s="27"/>
      <c r="O105" s="22"/>
      <c r="P105" s="231"/>
      <c r="Q105" s="248"/>
      <c r="R105" s="9"/>
      <c r="S105" s="9"/>
    </row>
    <row r="106" spans="1:19" ht="17.25" thickBot="1" x14ac:dyDescent="0.3">
      <c r="A106" s="198"/>
      <c r="B106" s="220"/>
      <c r="C106" s="61">
        <v>41820</v>
      </c>
      <c r="D106" s="98">
        <v>4550</v>
      </c>
      <c r="E106" s="62">
        <v>1439</v>
      </c>
      <c r="F106" s="238"/>
      <c r="G106" s="249"/>
      <c r="H106" s="9"/>
      <c r="I106" s="9"/>
      <c r="J106" s="16"/>
      <c r="K106" s="253"/>
      <c r="L106" s="230"/>
      <c r="M106" s="21"/>
      <c r="N106" s="103"/>
      <c r="O106" s="22"/>
      <c r="P106" s="231"/>
      <c r="Q106" s="248"/>
      <c r="R106" s="9"/>
      <c r="S106" s="9"/>
    </row>
    <row r="107" spans="1:19" ht="27" thickBot="1" x14ac:dyDescent="0.45">
      <c r="B107" s="63" t="s">
        <v>4</v>
      </c>
      <c r="C107" s="64"/>
      <c r="D107" s="64"/>
      <c r="E107" s="64"/>
      <c r="F107" s="64"/>
      <c r="G107" s="65">
        <f>SUM(G6+G18+G34+G53+G69+G86)</f>
        <v>95095.959999999992</v>
      </c>
      <c r="K107" s="253"/>
      <c r="L107" s="251"/>
      <c r="M107" s="21"/>
      <c r="N107" s="103"/>
      <c r="O107" s="22"/>
      <c r="P107" s="231"/>
      <c r="Q107" s="248"/>
      <c r="R107" s="9"/>
      <c r="S107" s="9"/>
    </row>
    <row r="108" spans="1:19" ht="16.5" x14ac:dyDescent="0.25">
      <c r="K108" s="253"/>
      <c r="L108" s="107" t="s">
        <v>28</v>
      </c>
      <c r="M108" s="31">
        <v>41961</v>
      </c>
      <c r="N108" s="30"/>
      <c r="O108" s="32">
        <v>4132.0600000000004</v>
      </c>
      <c r="P108" s="32">
        <v>4132.0600000000004</v>
      </c>
      <c r="Q108" s="248"/>
      <c r="R108" s="9"/>
      <c r="S108" s="34"/>
    </row>
    <row r="109" spans="1:19" ht="16.5" x14ac:dyDescent="0.25">
      <c r="K109" s="253"/>
      <c r="L109" s="217" t="s">
        <v>27</v>
      </c>
      <c r="M109" s="28">
        <v>41921</v>
      </c>
      <c r="N109" s="101">
        <v>66</v>
      </c>
      <c r="O109" s="29">
        <v>432</v>
      </c>
      <c r="P109" s="210">
        <f>SUM(O109:O113)</f>
        <v>1188</v>
      </c>
      <c r="Q109" s="258"/>
      <c r="R109" s="9"/>
      <c r="S109" s="9"/>
    </row>
    <row r="110" spans="1:19" ht="16.5" x14ac:dyDescent="0.25">
      <c r="K110" s="253"/>
      <c r="L110" s="220"/>
      <c r="M110" s="28">
        <v>41921</v>
      </c>
      <c r="N110" s="101">
        <v>67</v>
      </c>
      <c r="O110" s="29">
        <v>432</v>
      </c>
      <c r="P110" s="210"/>
      <c r="Q110" s="258"/>
      <c r="R110" s="9"/>
      <c r="S110" s="9"/>
    </row>
    <row r="111" spans="1:19" ht="16.5" x14ac:dyDescent="0.25">
      <c r="K111" s="253"/>
      <c r="L111" s="220"/>
      <c r="M111" s="28">
        <v>41921</v>
      </c>
      <c r="N111" s="101">
        <v>68</v>
      </c>
      <c r="O111" s="29">
        <v>324</v>
      </c>
      <c r="P111" s="210"/>
      <c r="Q111" s="258"/>
      <c r="R111" s="9"/>
      <c r="S111" s="9"/>
    </row>
    <row r="112" spans="1:19" ht="16.5" x14ac:dyDescent="0.25">
      <c r="K112" s="253"/>
      <c r="L112" s="220"/>
      <c r="M112" s="28"/>
      <c r="N112" s="101"/>
      <c r="O112" s="29"/>
      <c r="P112" s="210"/>
      <c r="Q112" s="258"/>
      <c r="R112" s="9"/>
      <c r="S112" s="9"/>
    </row>
    <row r="113" spans="7:19" ht="17.25" thickBot="1" x14ac:dyDescent="0.3">
      <c r="K113" s="198"/>
      <c r="L113" s="264"/>
      <c r="M113" s="28"/>
      <c r="N113" s="101"/>
      <c r="O113" s="29"/>
      <c r="P113" s="210"/>
      <c r="Q113" s="259"/>
      <c r="R113" s="9"/>
      <c r="S113" s="9"/>
    </row>
    <row r="114" spans="7:19" ht="15.75" thickBot="1" x14ac:dyDescent="0.3">
      <c r="P114" s="66"/>
      <c r="Q114" s="5">
        <f>U105</f>
        <v>0</v>
      </c>
    </row>
    <row r="115" spans="7:19" ht="27" thickBot="1" x14ac:dyDescent="0.45">
      <c r="L115" s="67" t="s">
        <v>4</v>
      </c>
      <c r="M115" s="64"/>
      <c r="N115" s="64"/>
      <c r="O115" s="64"/>
      <c r="P115" s="64"/>
      <c r="Q115" s="68">
        <f>SUM(Q6:Q114)</f>
        <v>85559.39</v>
      </c>
    </row>
    <row r="116" spans="7:19" ht="15.75" thickBot="1" x14ac:dyDescent="0.3">
      <c r="G116" s="110" t="s">
        <v>41</v>
      </c>
    </row>
    <row r="117" spans="7:19" ht="21.75" customHeight="1" thickBot="1" x14ac:dyDescent="0.3">
      <c r="L117" s="277" t="s">
        <v>42</v>
      </c>
      <c r="M117" s="278"/>
      <c r="N117" s="278"/>
      <c r="O117" s="279"/>
      <c r="P117" s="69"/>
      <c r="Q117" s="148">
        <f>G107+Q115</f>
        <v>180655.34999999998</v>
      </c>
    </row>
    <row r="118" spans="7:19" ht="30.75" customHeight="1" thickBot="1" x14ac:dyDescent="0.3">
      <c r="G118" s="280" t="s">
        <v>43</v>
      </c>
      <c r="H118" s="281"/>
      <c r="I118" s="282"/>
      <c r="L118" s="71"/>
      <c r="M118" s="71"/>
      <c r="N118" s="71"/>
      <c r="O118" s="71"/>
      <c r="P118" s="71"/>
      <c r="Q118" s="71"/>
    </row>
    <row r="119" spans="7:19" ht="27" customHeight="1" thickBot="1" x14ac:dyDescent="0.3">
      <c r="G119" s="72" t="s">
        <v>44</v>
      </c>
      <c r="H119" s="283" t="s">
        <v>45</v>
      </c>
      <c r="I119" s="73">
        <v>55160</v>
      </c>
      <c r="L119" s="285" t="s">
        <v>46</v>
      </c>
      <c r="M119" s="286"/>
      <c r="N119" s="286"/>
      <c r="O119" s="287"/>
      <c r="P119" s="71"/>
      <c r="Q119" s="74">
        <v>282796.64</v>
      </c>
    </row>
    <row r="120" spans="7:19" ht="16.5" thickBot="1" x14ac:dyDescent="0.3">
      <c r="G120" s="75" t="s">
        <v>47</v>
      </c>
      <c r="H120" s="284"/>
      <c r="I120" s="76">
        <v>55160</v>
      </c>
      <c r="L120" s="71"/>
      <c r="M120" s="71"/>
      <c r="N120" s="71"/>
      <c r="O120" s="71"/>
      <c r="P120" s="71"/>
      <c r="Q120" s="71"/>
    </row>
    <row r="121" spans="7:19" ht="16.5" thickBot="1" x14ac:dyDescent="0.3">
      <c r="G121" s="75" t="s">
        <v>48</v>
      </c>
      <c r="H121" s="284"/>
      <c r="I121" s="76">
        <v>102320</v>
      </c>
      <c r="L121" s="268" t="s">
        <v>49</v>
      </c>
      <c r="M121" s="269"/>
      <c r="N121" s="269"/>
      <c r="O121" s="270"/>
      <c r="P121" s="77"/>
      <c r="Q121" s="78">
        <f>Q119-Q117</f>
        <v>102141.29000000004</v>
      </c>
    </row>
    <row r="122" spans="7:19" x14ac:dyDescent="0.25">
      <c r="G122" s="75" t="s">
        <v>50</v>
      </c>
      <c r="H122" s="284"/>
      <c r="I122" s="76">
        <v>55156.639999999999</v>
      </c>
    </row>
    <row r="123" spans="7:19" ht="22.5" customHeight="1" thickBot="1" x14ac:dyDescent="0.3">
      <c r="G123" s="79" t="s">
        <v>51</v>
      </c>
      <c r="H123" s="284"/>
      <c r="I123" s="80">
        <v>15000</v>
      </c>
    </row>
    <row r="124" spans="7:19" ht="16.5" thickBot="1" x14ac:dyDescent="0.3">
      <c r="G124" s="288" t="s">
        <v>52</v>
      </c>
      <c r="H124" s="289"/>
      <c r="I124" s="81">
        <f>+(I119+I120+I121+I122+I123)</f>
        <v>282796.64</v>
      </c>
      <c r="L124" s="277" t="s">
        <v>53</v>
      </c>
      <c r="M124" s="278"/>
      <c r="N124" s="278"/>
      <c r="O124" s="279"/>
      <c r="P124" s="69"/>
      <c r="Q124" s="70">
        <v>324720</v>
      </c>
    </row>
    <row r="125" spans="7:19" ht="15.75" thickBot="1" x14ac:dyDescent="0.3"/>
    <row r="126" spans="7:19" ht="16.5" thickBot="1" x14ac:dyDescent="0.3">
      <c r="L126" s="265" t="s">
        <v>54</v>
      </c>
      <c r="M126" s="266"/>
      <c r="N126" s="266"/>
      <c r="O126" s="267"/>
      <c r="P126" s="82"/>
      <c r="Q126" s="83">
        <f>Q124+Q117</f>
        <v>505375.35</v>
      </c>
    </row>
    <row r="127" spans="7:19" ht="16.5" thickBot="1" x14ac:dyDescent="0.3">
      <c r="L127" s="141"/>
      <c r="M127" s="141"/>
      <c r="N127" s="141"/>
      <c r="O127" s="141"/>
      <c r="P127" s="49"/>
      <c r="Q127" s="85"/>
    </row>
    <row r="128" spans="7:19" ht="16.5" thickBot="1" x14ac:dyDescent="0.3">
      <c r="L128" s="268" t="s">
        <v>55</v>
      </c>
      <c r="M128" s="269"/>
      <c r="N128" s="269"/>
      <c r="O128" s="270"/>
      <c r="Q128" s="86">
        <f>'[1]ramo 12, 23 Y REC ESTATAL'!E13-Q126</f>
        <v>171421.29000000004</v>
      </c>
    </row>
    <row r="129" spans="7:17" ht="15.75" thickBot="1" x14ac:dyDescent="0.3">
      <c r="G129" s="110" t="s">
        <v>56</v>
      </c>
    </row>
    <row r="130" spans="7:17" x14ac:dyDescent="0.25">
      <c r="H130" s="271" t="s">
        <v>77</v>
      </c>
      <c r="I130" s="272"/>
      <c r="J130" s="272"/>
      <c r="K130" s="272"/>
      <c r="L130" s="272"/>
      <c r="M130" s="272"/>
      <c r="N130" s="272"/>
      <c r="O130" s="272"/>
      <c r="P130" s="272"/>
      <c r="Q130" s="273"/>
    </row>
    <row r="131" spans="7:17" ht="29.25" customHeight="1" thickBot="1" x14ac:dyDescent="0.3">
      <c r="H131" s="274"/>
      <c r="I131" s="275"/>
      <c r="J131" s="275"/>
      <c r="K131" s="275"/>
      <c r="L131" s="275"/>
      <c r="M131" s="275"/>
      <c r="N131" s="275"/>
      <c r="O131" s="275"/>
      <c r="P131" s="275"/>
      <c r="Q131" s="276"/>
    </row>
  </sheetData>
  <sheetProtection password="C923" sheet="1" objects="1" scenarios="1"/>
  <mergeCells count="135">
    <mergeCell ref="L126:O126"/>
    <mergeCell ref="L128:O128"/>
    <mergeCell ref="H130:Q131"/>
    <mergeCell ref="L117:O117"/>
    <mergeCell ref="G118:I118"/>
    <mergeCell ref="H119:H123"/>
    <mergeCell ref="L119:O119"/>
    <mergeCell ref="L121:O121"/>
    <mergeCell ref="G124:H124"/>
    <mergeCell ref="L124:O124"/>
    <mergeCell ref="Q98:Q113"/>
    <mergeCell ref="B102:B106"/>
    <mergeCell ref="F102:F106"/>
    <mergeCell ref="L103:L107"/>
    <mergeCell ref="P103:P107"/>
    <mergeCell ref="L109:L113"/>
    <mergeCell ref="P109:P113"/>
    <mergeCell ref="F91:F95"/>
    <mergeCell ref="L94:L97"/>
    <mergeCell ref="P94:P97"/>
    <mergeCell ref="B96:B100"/>
    <mergeCell ref="F96:F100"/>
    <mergeCell ref="K98:K113"/>
    <mergeCell ref="L98:L102"/>
    <mergeCell ref="P98:P100"/>
    <mergeCell ref="Q81:Q97"/>
    <mergeCell ref="B82:B85"/>
    <mergeCell ref="F82:F85"/>
    <mergeCell ref="L85:L88"/>
    <mergeCell ref="P85:P88"/>
    <mergeCell ref="A86:A106"/>
    <mergeCell ref="B86:B90"/>
    <mergeCell ref="F86:F88"/>
    <mergeCell ref="G86:G106"/>
    <mergeCell ref="L89:L92"/>
    <mergeCell ref="F73:F76"/>
    <mergeCell ref="B77:B80"/>
    <mergeCell ref="F77:F80"/>
    <mergeCell ref="L77:L80"/>
    <mergeCell ref="A69:A85"/>
    <mergeCell ref="B73:B76"/>
    <mergeCell ref="P77:P80"/>
    <mergeCell ref="K81:K97"/>
    <mergeCell ref="L81:L84"/>
    <mergeCell ref="P81:P83"/>
    <mergeCell ref="P89:P92"/>
    <mergeCell ref="B91:B95"/>
    <mergeCell ref="Q63:Q80"/>
    <mergeCell ref="B65:B68"/>
    <mergeCell ref="F65:F68"/>
    <mergeCell ref="L67:L70"/>
    <mergeCell ref="P67:P70"/>
    <mergeCell ref="B69:B72"/>
    <mergeCell ref="F69:F71"/>
    <mergeCell ref="G69:G85"/>
    <mergeCell ref="L71:L75"/>
    <mergeCell ref="Q42:Q62"/>
    <mergeCell ref="B43:B47"/>
    <mergeCell ref="F43:F46"/>
    <mergeCell ref="L47:L51"/>
    <mergeCell ref="P47:P51"/>
    <mergeCell ref="B48:B51"/>
    <mergeCell ref="F48:F51"/>
    <mergeCell ref="L52:L56"/>
    <mergeCell ref="P52:P55"/>
    <mergeCell ref="B53:B56"/>
    <mergeCell ref="C53:E53"/>
    <mergeCell ref="F53:F55"/>
    <mergeCell ref="G53:G68"/>
    <mergeCell ref="C54:E54"/>
    <mergeCell ref="B57:B60"/>
    <mergeCell ref="F57:F60"/>
    <mergeCell ref="L57:L61"/>
    <mergeCell ref="P57:P61"/>
    <mergeCell ref="B61:B63"/>
    <mergeCell ref="F61:F63"/>
    <mergeCell ref="K63:K80"/>
    <mergeCell ref="L63:L66"/>
    <mergeCell ref="P63:P65"/>
    <mergeCell ref="P71:P75"/>
    <mergeCell ref="A34:A52"/>
    <mergeCell ref="B34:B38"/>
    <mergeCell ref="F34:F36"/>
    <mergeCell ref="G34:G52"/>
    <mergeCell ref="L37:L40"/>
    <mergeCell ref="P37:P40"/>
    <mergeCell ref="B39:B42"/>
    <mergeCell ref="F39:F42"/>
    <mergeCell ref="K42:K62"/>
    <mergeCell ref="L42:L46"/>
    <mergeCell ref="P42:P45"/>
    <mergeCell ref="A53:A68"/>
    <mergeCell ref="F25:F28"/>
    <mergeCell ref="K26:K41"/>
    <mergeCell ref="L26:L29"/>
    <mergeCell ref="P26:P27"/>
    <mergeCell ref="Q26:Q41"/>
    <mergeCell ref="M27:O27"/>
    <mergeCell ref="B29:B32"/>
    <mergeCell ref="F29:F32"/>
    <mergeCell ref="L30:L32"/>
    <mergeCell ref="Q6:Q25"/>
    <mergeCell ref="B9:B11"/>
    <mergeCell ref="F9:F11"/>
    <mergeCell ref="L11:L14"/>
    <mergeCell ref="P11:P14"/>
    <mergeCell ref="B12:B14"/>
    <mergeCell ref="F12:F14"/>
    <mergeCell ref="P30:P32"/>
    <mergeCell ref="L33:L36"/>
    <mergeCell ref="P33:P36"/>
    <mergeCell ref="G1:O1"/>
    <mergeCell ref="A4:G4"/>
    <mergeCell ref="K4:Q4"/>
    <mergeCell ref="A6:A17"/>
    <mergeCell ref="B6:B8"/>
    <mergeCell ref="F6:F7"/>
    <mergeCell ref="G6:G17"/>
    <mergeCell ref="K6:K25"/>
    <mergeCell ref="L6:L10"/>
    <mergeCell ref="P6:P8"/>
    <mergeCell ref="P15:P19"/>
    <mergeCell ref="A18:A33"/>
    <mergeCell ref="B18:B21"/>
    <mergeCell ref="F18:F19"/>
    <mergeCell ref="G18:G33"/>
    <mergeCell ref="L20:L21"/>
    <mergeCell ref="P20:P21"/>
    <mergeCell ref="B22:B24"/>
    <mergeCell ref="F22:F24"/>
    <mergeCell ref="P23:P24"/>
    <mergeCell ref="B15:B16"/>
    <mergeCell ref="F15:F16"/>
    <mergeCell ref="L15:L19"/>
    <mergeCell ref="B25:B28"/>
  </mergeCells>
  <pageMargins left="0.11811023622047245" right="0.11811023622047245" top="0.35433070866141736" bottom="0.35433070866141736" header="0.31496062992125984" footer="0.31496062992125984"/>
  <pageSetup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listado_beneficiarios CDHV</vt:lpstr>
      <vt:lpstr>GAST JUL DIC</vt:lpstr>
      <vt:lpstr>'listado_beneficiarios CDHV'!Área_de_impresión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Castellanos Díaz Carlos Hugo</cp:lastModifiedBy>
  <cp:lastPrinted>2015-03-03T16:06:09Z</cp:lastPrinted>
  <dcterms:created xsi:type="dcterms:W3CDTF">2015-03-03T15:41:51Z</dcterms:created>
  <dcterms:modified xsi:type="dcterms:W3CDTF">2015-03-06T21:41:54Z</dcterms:modified>
</cp:coreProperties>
</file>